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2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2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2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Correct Samples\"/>
    </mc:Choice>
  </mc:AlternateContent>
  <xr:revisionPtr revIDLastSave="0" documentId="13_ncr:1_{15D2E68F-C17B-45DE-B399-2025C6364EF1}" xr6:coauthVersionLast="47" xr6:coauthVersionMax="47" xr10:uidLastSave="{00000000-0000-0000-0000-000000000000}"/>
  <bookViews>
    <workbookView xWindow="-96" yWindow="-96" windowWidth="23232" windowHeight="12432" tabRatio="855" firstSheet="9" activeTab="10" xr2:uid="{00000000-000D-0000-FFFF-FFFF00000000}"/>
  </bookViews>
  <sheets>
    <sheet name="Dashboard" sheetId="13" r:id="rId1"/>
    <sheet name="Assumptions" sheetId="12" r:id="rId2"/>
    <sheet name="AR &amp; AP" sheetId="22" r:id="rId3"/>
    <sheet name="Inventory Schedule" sheetId="23" r:id="rId4"/>
    <sheet name="Depreciation" sheetId="21" r:id="rId5"/>
    <sheet name="Payroll" sheetId="20" r:id="rId6"/>
    <sheet name="Loan Schedule" sheetId="19" state="hidden" r:id="rId7"/>
    <sheet name="Use of Proceeds" sheetId="6" r:id="rId8"/>
    <sheet name="Expense Sheet" sheetId="1" r:id="rId9"/>
    <sheet name="Revenue Forecasts" sheetId="2" r:id="rId10"/>
    <sheet name="Income Statement" sheetId="10" r:id="rId11"/>
    <sheet name="Balance Sheet" sheetId="3" r:id="rId12"/>
    <sheet name="Break Even Analysis" sheetId="5" r:id="rId13"/>
    <sheet name="Cash Flows" sheetId="4" r:id="rId14"/>
    <sheet name="Monthly Income Statement " sheetId="7" r:id="rId15"/>
    <sheet name="Monthly Balance Sheet" sheetId="8" r:id="rId16"/>
    <sheet name="Monthly Cash Flows" sheetId="9" r:id="rId17"/>
    <sheet name="Graphs" sheetId="15" r:id="rId18"/>
    <sheet name="Financial Report" sheetId="25" r:id="rId19"/>
  </sheets>
  <definedNames>
    <definedName name="_xlnm._FilterDatabase" localSheetId="1" hidden="1">Assumptions!$A$2:$F$2</definedName>
    <definedName name="_xlnm._FilterDatabase" localSheetId="9" hidden="1">'Revenue Forecasts'!#REF!</definedName>
    <definedName name="TableAppendixSalesForecast" localSheetId="10">'Income Statement'!#REF!</definedName>
    <definedName name="TablePlanBodyStartupFunding" localSheetId="11">'Balance Sheet'!#REF!</definedName>
  </definedNames>
  <calcPr calcId="191029" iterate="1" iterateDelta="0.0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D3" i="12"/>
  <c r="Z21" i="2"/>
  <c r="AA21" i="2"/>
  <c r="AB21" i="2"/>
  <c r="AC21" i="2"/>
  <c r="AD21" i="2"/>
  <c r="AE21" i="2"/>
  <c r="AF21" i="2"/>
  <c r="AG21" i="2"/>
  <c r="AH21" i="2"/>
  <c r="AI21" i="2"/>
  <c r="AJ21" i="2"/>
  <c r="AK21" i="2"/>
  <c r="E3" i="12"/>
  <c r="AL21" i="2"/>
  <c r="AM21" i="2"/>
  <c r="AN21" i="2"/>
  <c r="AO21" i="2"/>
  <c r="AP21" i="2"/>
  <c r="AQ21" i="2"/>
  <c r="AR21" i="2"/>
  <c r="AS21" i="2"/>
  <c r="AT21" i="2"/>
  <c r="AU21" i="2"/>
  <c r="AV21" i="2"/>
  <c r="AW21" i="2"/>
  <c r="F3" i="12"/>
  <c r="AX21" i="2"/>
  <c r="AY21" i="2"/>
  <c r="AZ21" i="2"/>
  <c r="BA21" i="2"/>
  <c r="BB21" i="2"/>
  <c r="BC21" i="2"/>
  <c r="BD21" i="2"/>
  <c r="BE21" i="2"/>
  <c r="BF21" i="2"/>
  <c r="BG21" i="2"/>
  <c r="BH21" i="2"/>
  <c r="BI21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I22" i="2"/>
  <c r="BI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I26" i="2"/>
  <c r="BH22" i="2"/>
  <c r="BH23" i="2"/>
  <c r="BH26" i="2"/>
  <c r="BG22" i="2"/>
  <c r="BG23" i="2"/>
  <c r="BG26" i="2"/>
  <c r="BF22" i="2"/>
  <c r="BF23" i="2"/>
  <c r="BF26" i="2"/>
  <c r="BE22" i="2"/>
  <c r="BE23" i="2"/>
  <c r="BE26" i="2"/>
  <c r="BD22" i="2"/>
  <c r="BD23" i="2"/>
  <c r="BD26" i="2"/>
  <c r="BC22" i="2"/>
  <c r="BC23" i="2"/>
  <c r="BC26" i="2"/>
  <c r="BB22" i="2"/>
  <c r="BB23" i="2"/>
  <c r="BB26" i="2"/>
  <c r="BA22" i="2"/>
  <c r="BA23" i="2"/>
  <c r="BA26" i="2"/>
  <c r="AZ22" i="2"/>
  <c r="AZ23" i="2"/>
  <c r="AZ26" i="2"/>
  <c r="AY22" i="2"/>
  <c r="AY23" i="2"/>
  <c r="AY26" i="2"/>
  <c r="AX22" i="2"/>
  <c r="AX23" i="2"/>
  <c r="AX26" i="2"/>
  <c r="AW22" i="2"/>
  <c r="AW23" i="2"/>
  <c r="AW26" i="2"/>
  <c r="AV22" i="2"/>
  <c r="AV23" i="2"/>
  <c r="AV26" i="2"/>
  <c r="AU22" i="2"/>
  <c r="AU23" i="2"/>
  <c r="AU26" i="2"/>
  <c r="AT22" i="2"/>
  <c r="AT23" i="2"/>
  <c r="AT26" i="2"/>
  <c r="AS22" i="2"/>
  <c r="AS23" i="2"/>
  <c r="AS26" i="2"/>
  <c r="AR22" i="2"/>
  <c r="AR23" i="2"/>
  <c r="AR26" i="2"/>
  <c r="AQ22" i="2"/>
  <c r="AQ23" i="2"/>
  <c r="AQ26" i="2"/>
  <c r="AP22" i="2"/>
  <c r="AP23" i="2"/>
  <c r="AP26" i="2"/>
  <c r="AO22" i="2"/>
  <c r="AO23" i="2"/>
  <c r="AO26" i="2"/>
  <c r="AN22" i="2"/>
  <c r="AN23" i="2"/>
  <c r="AN26" i="2"/>
  <c r="AM22" i="2"/>
  <c r="AM23" i="2"/>
  <c r="AM26" i="2"/>
  <c r="AL22" i="2"/>
  <c r="AL23" i="2"/>
  <c r="AL26" i="2"/>
  <c r="AK22" i="2"/>
  <c r="AK23" i="2"/>
  <c r="AK26" i="2"/>
  <c r="AJ22" i="2"/>
  <c r="AJ23" i="2"/>
  <c r="AJ26" i="2"/>
  <c r="AI22" i="2"/>
  <c r="AI23" i="2"/>
  <c r="AI26" i="2"/>
  <c r="AH22" i="2"/>
  <c r="AH23" i="2"/>
  <c r="AH26" i="2"/>
  <c r="AG22" i="2"/>
  <c r="AG23" i="2"/>
  <c r="AG26" i="2"/>
  <c r="AF22" i="2"/>
  <c r="AF23" i="2"/>
  <c r="AF26" i="2"/>
  <c r="AE22" i="2"/>
  <c r="AE23" i="2"/>
  <c r="AE26" i="2"/>
  <c r="AD22" i="2"/>
  <c r="AD23" i="2"/>
  <c r="AD26" i="2"/>
  <c r="AC22" i="2"/>
  <c r="AC23" i="2"/>
  <c r="AC26" i="2"/>
  <c r="AB22" i="2"/>
  <c r="AB23" i="2"/>
  <c r="AB26" i="2"/>
  <c r="AA22" i="2"/>
  <c r="AA23" i="2"/>
  <c r="AA26" i="2"/>
  <c r="Z22" i="2"/>
  <c r="Z23" i="2"/>
  <c r="Z26" i="2"/>
  <c r="Y22" i="2"/>
  <c r="Y23" i="2"/>
  <c r="Y26" i="2"/>
  <c r="X22" i="2"/>
  <c r="X23" i="2"/>
  <c r="X26" i="2"/>
  <c r="W22" i="2"/>
  <c r="W23" i="2"/>
  <c r="W26" i="2"/>
  <c r="V22" i="2"/>
  <c r="V23" i="2"/>
  <c r="V26" i="2"/>
  <c r="U22" i="2"/>
  <c r="U23" i="2"/>
  <c r="U26" i="2"/>
  <c r="T22" i="2"/>
  <c r="T23" i="2"/>
  <c r="T26" i="2"/>
  <c r="S22" i="2"/>
  <c r="S23" i="2"/>
  <c r="S26" i="2"/>
  <c r="R22" i="2"/>
  <c r="R23" i="2"/>
  <c r="R26" i="2"/>
  <c r="Q22" i="2"/>
  <c r="Q23" i="2"/>
  <c r="Q26" i="2"/>
  <c r="P22" i="2"/>
  <c r="P23" i="2"/>
  <c r="P26" i="2"/>
  <c r="O22" i="2"/>
  <c r="O23" i="2"/>
  <c r="O26" i="2"/>
  <c r="N22" i="2"/>
  <c r="N23" i="2"/>
  <c r="N26" i="2"/>
  <c r="M22" i="2"/>
  <c r="M23" i="2"/>
  <c r="M26" i="2"/>
  <c r="L22" i="2"/>
  <c r="L23" i="2"/>
  <c r="L26" i="2"/>
  <c r="K22" i="2"/>
  <c r="K23" i="2"/>
  <c r="K26" i="2"/>
  <c r="J22" i="2"/>
  <c r="J23" i="2"/>
  <c r="J26" i="2"/>
  <c r="I22" i="2"/>
  <c r="I23" i="2"/>
  <c r="I26" i="2"/>
  <c r="H22" i="2"/>
  <c r="H23" i="2"/>
  <c r="H26" i="2"/>
  <c r="G22" i="2"/>
  <c r="G23" i="2"/>
  <c r="G26" i="2"/>
  <c r="F22" i="2"/>
  <c r="F23" i="2"/>
  <c r="F26" i="2"/>
  <c r="E22" i="2"/>
  <c r="E23" i="2"/>
  <c r="E26" i="2"/>
  <c r="D22" i="2"/>
  <c r="D23" i="2"/>
  <c r="D26" i="2"/>
  <c r="C22" i="2"/>
  <c r="C23" i="2"/>
  <c r="C26" i="2"/>
  <c r="B22" i="2"/>
  <c r="B23" i="2"/>
  <c r="B26" i="2"/>
  <c r="A13" i="6"/>
  <c r="B13" i="6"/>
  <c r="A14" i="6"/>
  <c r="B14" i="6"/>
  <c r="A15" i="6"/>
  <c r="B15" i="6"/>
  <c r="A16" i="6"/>
  <c r="B16" i="6"/>
  <c r="A4" i="1"/>
  <c r="A9" i="10"/>
  <c r="B4" i="1"/>
  <c r="B9" i="7"/>
  <c r="C4" i="1"/>
  <c r="C9" i="7"/>
  <c r="D4" i="1"/>
  <c r="D9" i="7"/>
  <c r="E4" i="1"/>
  <c r="E9" i="7"/>
  <c r="F4" i="1"/>
  <c r="F9" i="7"/>
  <c r="G4" i="1"/>
  <c r="G9" i="7"/>
  <c r="H4" i="1"/>
  <c r="H9" i="7"/>
  <c r="I4" i="1"/>
  <c r="I9" i="7"/>
  <c r="J4" i="1"/>
  <c r="J9" i="7"/>
  <c r="K4" i="1"/>
  <c r="K9" i="7"/>
  <c r="L4" i="1"/>
  <c r="L9" i="7"/>
  <c r="M4" i="1"/>
  <c r="M9" i="7"/>
  <c r="B9" i="10"/>
  <c r="N4" i="1"/>
  <c r="N9" i="7"/>
  <c r="O4" i="1"/>
  <c r="O9" i="7"/>
  <c r="P4" i="1"/>
  <c r="P9" i="7"/>
  <c r="Q4" i="1"/>
  <c r="Q9" i="7"/>
  <c r="R4" i="1"/>
  <c r="R9" i="7"/>
  <c r="S4" i="1"/>
  <c r="S9" i="7"/>
  <c r="T4" i="1"/>
  <c r="T9" i="7"/>
  <c r="U4" i="1"/>
  <c r="U9" i="7"/>
  <c r="V4" i="1"/>
  <c r="V9" i="7"/>
  <c r="W4" i="1"/>
  <c r="W9" i="7"/>
  <c r="X4" i="1"/>
  <c r="X9" i="7"/>
  <c r="Y4" i="1"/>
  <c r="Y9" i="7"/>
  <c r="C9" i="10"/>
  <c r="D5" i="12"/>
  <c r="Z4" i="1"/>
  <c r="Z9" i="7"/>
  <c r="AA4" i="1"/>
  <c r="AA9" i="7"/>
  <c r="AB4" i="1"/>
  <c r="AB9" i="7"/>
  <c r="AC4" i="1"/>
  <c r="AC9" i="7"/>
  <c r="AD4" i="1"/>
  <c r="AD9" i="7"/>
  <c r="AE4" i="1"/>
  <c r="AE9" i="7"/>
  <c r="AF4" i="1"/>
  <c r="AF9" i="7"/>
  <c r="AG4" i="1"/>
  <c r="AG9" i="7"/>
  <c r="AH4" i="1"/>
  <c r="AH9" i="7"/>
  <c r="AI4" i="1"/>
  <c r="AI9" i="7"/>
  <c r="AJ4" i="1"/>
  <c r="AJ9" i="7"/>
  <c r="AK4" i="1"/>
  <c r="AK9" i="7"/>
  <c r="D9" i="10"/>
  <c r="E5" i="12"/>
  <c r="AL4" i="1"/>
  <c r="AL9" i="7"/>
  <c r="AM4" i="1"/>
  <c r="AM9" i="7"/>
  <c r="AN4" i="1"/>
  <c r="AN9" i="7"/>
  <c r="AO4" i="1"/>
  <c r="AO9" i="7"/>
  <c r="AP4" i="1"/>
  <c r="AP9" i="7"/>
  <c r="AQ4" i="1"/>
  <c r="AQ9" i="7"/>
  <c r="AR4" i="1"/>
  <c r="AR9" i="7"/>
  <c r="AS4" i="1"/>
  <c r="AS9" i="7"/>
  <c r="AT4" i="1"/>
  <c r="AT9" i="7"/>
  <c r="AU4" i="1"/>
  <c r="AU9" i="7"/>
  <c r="AV4" i="1"/>
  <c r="AV9" i="7"/>
  <c r="AW4" i="1"/>
  <c r="AW9" i="7"/>
  <c r="E9" i="10"/>
  <c r="F5" i="12"/>
  <c r="AX4" i="1"/>
  <c r="AX9" i="7"/>
  <c r="AY4" i="1"/>
  <c r="AY9" i="7"/>
  <c r="AZ4" i="1"/>
  <c r="AZ9" i="7"/>
  <c r="BA4" i="1"/>
  <c r="BA9" i="7"/>
  <c r="BB4" i="1"/>
  <c r="BB9" i="7"/>
  <c r="BC4" i="1"/>
  <c r="BC9" i="7"/>
  <c r="BD4" i="1"/>
  <c r="BD9" i="7"/>
  <c r="BE4" i="1"/>
  <c r="BE9" i="7"/>
  <c r="BF4" i="1"/>
  <c r="BF9" i="7"/>
  <c r="BG4" i="1"/>
  <c r="BG9" i="7"/>
  <c r="BH4" i="1"/>
  <c r="BH9" i="7"/>
  <c r="BI4" i="1"/>
  <c r="BI9" i="7"/>
  <c r="F9" i="10"/>
  <c r="A5" i="1"/>
  <c r="A10" i="10"/>
  <c r="B5" i="1"/>
  <c r="B10" i="7"/>
  <c r="C5" i="1"/>
  <c r="C10" i="7"/>
  <c r="D5" i="1"/>
  <c r="D10" i="7"/>
  <c r="E5" i="1"/>
  <c r="E10" i="7"/>
  <c r="F5" i="1"/>
  <c r="F10" i="7"/>
  <c r="G5" i="1"/>
  <c r="G10" i="7"/>
  <c r="H5" i="1"/>
  <c r="H10" i="7"/>
  <c r="I5" i="1"/>
  <c r="I10" i="7"/>
  <c r="J5" i="1"/>
  <c r="J10" i="7"/>
  <c r="K5" i="1"/>
  <c r="K10" i="7"/>
  <c r="L5" i="1"/>
  <c r="L10" i="7"/>
  <c r="M5" i="1"/>
  <c r="M10" i="7"/>
  <c r="B10" i="10"/>
  <c r="N5" i="1"/>
  <c r="N10" i="7"/>
  <c r="O5" i="1"/>
  <c r="O10" i="7"/>
  <c r="P5" i="1"/>
  <c r="P10" i="7"/>
  <c r="Q5" i="1"/>
  <c r="Q10" i="7"/>
  <c r="R5" i="1"/>
  <c r="R10" i="7"/>
  <c r="S5" i="1"/>
  <c r="S10" i="7"/>
  <c r="T5" i="1"/>
  <c r="T10" i="7"/>
  <c r="U5" i="1"/>
  <c r="U10" i="7"/>
  <c r="V5" i="1"/>
  <c r="V10" i="7"/>
  <c r="W5" i="1"/>
  <c r="W10" i="7"/>
  <c r="X5" i="1"/>
  <c r="X10" i="7"/>
  <c r="Y5" i="1"/>
  <c r="Y10" i="7"/>
  <c r="C10" i="10"/>
  <c r="D7" i="12"/>
  <c r="Z5" i="1"/>
  <c r="Z10" i="7"/>
  <c r="AA5" i="1"/>
  <c r="AA10" i="7"/>
  <c r="AB5" i="1"/>
  <c r="AB10" i="7"/>
  <c r="AC5" i="1"/>
  <c r="AC10" i="7"/>
  <c r="AD5" i="1"/>
  <c r="AD10" i="7"/>
  <c r="AE5" i="1"/>
  <c r="AE10" i="7"/>
  <c r="AF5" i="1"/>
  <c r="AF10" i="7"/>
  <c r="AG5" i="1"/>
  <c r="AG10" i="7"/>
  <c r="AH5" i="1"/>
  <c r="AH10" i="7"/>
  <c r="AI5" i="1"/>
  <c r="AI10" i="7"/>
  <c r="AJ5" i="1"/>
  <c r="AJ10" i="7"/>
  <c r="AK5" i="1"/>
  <c r="AK10" i="7"/>
  <c r="D10" i="10"/>
  <c r="E7" i="12"/>
  <c r="AL5" i="1"/>
  <c r="AL10" i="7"/>
  <c r="AM5" i="1"/>
  <c r="AM10" i="7"/>
  <c r="AN5" i="1"/>
  <c r="AN10" i="7"/>
  <c r="AO5" i="1"/>
  <c r="AO10" i="7"/>
  <c r="AP5" i="1"/>
  <c r="AP10" i="7"/>
  <c r="AQ5" i="1"/>
  <c r="AQ10" i="7"/>
  <c r="AR5" i="1"/>
  <c r="AR10" i="7"/>
  <c r="AS5" i="1"/>
  <c r="AS10" i="7"/>
  <c r="AT5" i="1"/>
  <c r="AT10" i="7"/>
  <c r="AU5" i="1"/>
  <c r="AU10" i="7"/>
  <c r="AV5" i="1"/>
  <c r="AV10" i="7"/>
  <c r="AW5" i="1"/>
  <c r="AW10" i="7"/>
  <c r="E10" i="10"/>
  <c r="F7" i="12"/>
  <c r="AX5" i="1"/>
  <c r="AX10" i="7"/>
  <c r="AY5" i="1"/>
  <c r="AY10" i="7"/>
  <c r="AZ5" i="1"/>
  <c r="AZ10" i="7"/>
  <c r="BA5" i="1"/>
  <c r="BA10" i="7"/>
  <c r="BB5" i="1"/>
  <c r="BB10" i="7"/>
  <c r="BC5" i="1"/>
  <c r="BC10" i="7"/>
  <c r="BD5" i="1"/>
  <c r="BD10" i="7"/>
  <c r="BE5" i="1"/>
  <c r="BE10" i="7"/>
  <c r="BF5" i="1"/>
  <c r="BF10" i="7"/>
  <c r="BG5" i="1"/>
  <c r="BG10" i="7"/>
  <c r="BH5" i="1"/>
  <c r="BH10" i="7"/>
  <c r="BI5" i="1"/>
  <c r="BI10" i="7"/>
  <c r="F10" i="10"/>
  <c r="A6" i="1"/>
  <c r="A11" i="10"/>
  <c r="B6" i="1"/>
  <c r="B11" i="7"/>
  <c r="C6" i="1"/>
  <c r="C11" i="7"/>
  <c r="D6" i="1"/>
  <c r="D11" i="7"/>
  <c r="E6" i="1"/>
  <c r="E11" i="7"/>
  <c r="F6" i="1"/>
  <c r="F11" i="7"/>
  <c r="G6" i="1"/>
  <c r="G11" i="7"/>
  <c r="H6" i="1"/>
  <c r="H11" i="7"/>
  <c r="I6" i="1"/>
  <c r="I11" i="7"/>
  <c r="J6" i="1"/>
  <c r="J11" i="7"/>
  <c r="K6" i="1"/>
  <c r="K11" i="7"/>
  <c r="L6" i="1"/>
  <c r="L11" i="7"/>
  <c r="M6" i="1"/>
  <c r="M11" i="7"/>
  <c r="B11" i="10"/>
  <c r="N6" i="1"/>
  <c r="N11" i="7"/>
  <c r="O6" i="1"/>
  <c r="O11" i="7"/>
  <c r="P6" i="1"/>
  <c r="P11" i="7"/>
  <c r="Q6" i="1"/>
  <c r="Q11" i="7"/>
  <c r="R6" i="1"/>
  <c r="R11" i="7"/>
  <c r="S6" i="1"/>
  <c r="S11" i="7"/>
  <c r="T6" i="1"/>
  <c r="T11" i="7"/>
  <c r="U6" i="1"/>
  <c r="U11" i="7"/>
  <c r="V6" i="1"/>
  <c r="V11" i="7"/>
  <c r="W6" i="1"/>
  <c r="W11" i="7"/>
  <c r="X6" i="1"/>
  <c r="X11" i="7"/>
  <c r="Y6" i="1"/>
  <c r="Y11" i="7"/>
  <c r="C11" i="10"/>
  <c r="Z6" i="1"/>
  <c r="Z11" i="7"/>
  <c r="AA6" i="1"/>
  <c r="AA11" i="7"/>
  <c r="AB6" i="1"/>
  <c r="AB11" i="7"/>
  <c r="AC6" i="1"/>
  <c r="AC11" i="7"/>
  <c r="AD6" i="1"/>
  <c r="AD11" i="7"/>
  <c r="AE6" i="1"/>
  <c r="AE11" i="7"/>
  <c r="AF6" i="1"/>
  <c r="AF11" i="7"/>
  <c r="AG6" i="1"/>
  <c r="AG11" i="7"/>
  <c r="AH6" i="1"/>
  <c r="AH11" i="7"/>
  <c r="AI6" i="1"/>
  <c r="AI11" i="7"/>
  <c r="AJ6" i="1"/>
  <c r="AJ11" i="7"/>
  <c r="AK6" i="1"/>
  <c r="AK11" i="7"/>
  <c r="D11" i="10"/>
  <c r="AL6" i="1"/>
  <c r="AL11" i="7"/>
  <c r="AM6" i="1"/>
  <c r="AM11" i="7"/>
  <c r="AN6" i="1"/>
  <c r="AN11" i="7"/>
  <c r="AO6" i="1"/>
  <c r="AO11" i="7"/>
  <c r="AP6" i="1"/>
  <c r="AP11" i="7"/>
  <c r="AQ6" i="1"/>
  <c r="AQ11" i="7"/>
  <c r="AR6" i="1"/>
  <c r="AR11" i="7"/>
  <c r="AS6" i="1"/>
  <c r="AS11" i="7"/>
  <c r="AT6" i="1"/>
  <c r="AT11" i="7"/>
  <c r="AU6" i="1"/>
  <c r="AU11" i="7"/>
  <c r="AV6" i="1"/>
  <c r="AV11" i="7"/>
  <c r="AW6" i="1"/>
  <c r="AW11" i="7"/>
  <c r="E11" i="10"/>
  <c r="AX6" i="1"/>
  <c r="AX11" i="7"/>
  <c r="AY6" i="1"/>
  <c r="AY11" i="7"/>
  <c r="AZ6" i="1"/>
  <c r="AZ11" i="7"/>
  <c r="BA6" i="1"/>
  <c r="BA11" i="7"/>
  <c r="BB6" i="1"/>
  <c r="BB11" i="7"/>
  <c r="BC6" i="1"/>
  <c r="BC11" i="7"/>
  <c r="BD6" i="1"/>
  <c r="BD11" i="7"/>
  <c r="BE6" i="1"/>
  <c r="BE11" i="7"/>
  <c r="BF6" i="1"/>
  <c r="BF11" i="7"/>
  <c r="BG6" i="1"/>
  <c r="BG11" i="7"/>
  <c r="BH6" i="1"/>
  <c r="BH11" i="7"/>
  <c r="BI6" i="1"/>
  <c r="BI11" i="7"/>
  <c r="F11" i="10"/>
  <c r="A7" i="1"/>
  <c r="A12" i="10"/>
  <c r="B7" i="1"/>
  <c r="B12" i="7"/>
  <c r="C7" i="1"/>
  <c r="C12" i="7"/>
  <c r="D7" i="1"/>
  <c r="D12" i="7"/>
  <c r="E7" i="1"/>
  <c r="E12" i="7"/>
  <c r="F7" i="1"/>
  <c r="F12" i="7"/>
  <c r="G7" i="1"/>
  <c r="G12" i="7"/>
  <c r="H7" i="1"/>
  <c r="H12" i="7"/>
  <c r="I7" i="1"/>
  <c r="I12" i="7"/>
  <c r="J7" i="1"/>
  <c r="J12" i="7"/>
  <c r="K7" i="1"/>
  <c r="K12" i="7"/>
  <c r="L7" i="1"/>
  <c r="L12" i="7"/>
  <c r="M7" i="1"/>
  <c r="M12" i="7"/>
  <c r="B12" i="10"/>
  <c r="N7" i="1"/>
  <c r="N12" i="7"/>
  <c r="O7" i="1"/>
  <c r="O12" i="7"/>
  <c r="P7" i="1"/>
  <c r="P12" i="7"/>
  <c r="Q7" i="1"/>
  <c r="Q12" i="7"/>
  <c r="R7" i="1"/>
  <c r="R12" i="7"/>
  <c r="S7" i="1"/>
  <c r="S12" i="7"/>
  <c r="T7" i="1"/>
  <c r="T12" i="7"/>
  <c r="U7" i="1"/>
  <c r="U12" i="7"/>
  <c r="V7" i="1"/>
  <c r="V12" i="7"/>
  <c r="W7" i="1"/>
  <c r="W12" i="7"/>
  <c r="X7" i="1"/>
  <c r="X12" i="7"/>
  <c r="Y7" i="1"/>
  <c r="Y12" i="7"/>
  <c r="C12" i="10"/>
  <c r="D6" i="12"/>
  <c r="Z7" i="1"/>
  <c r="Z12" i="7"/>
  <c r="AA7" i="1"/>
  <c r="AA12" i="7"/>
  <c r="AB7" i="1"/>
  <c r="AB12" i="7"/>
  <c r="AC7" i="1"/>
  <c r="AC12" i="7"/>
  <c r="AD7" i="1"/>
  <c r="AD12" i="7"/>
  <c r="AE7" i="1"/>
  <c r="AE12" i="7"/>
  <c r="AF7" i="1"/>
  <c r="AF12" i="7"/>
  <c r="AG7" i="1"/>
  <c r="AG12" i="7"/>
  <c r="AH7" i="1"/>
  <c r="AH12" i="7"/>
  <c r="AI7" i="1"/>
  <c r="AI12" i="7"/>
  <c r="AJ7" i="1"/>
  <c r="AJ12" i="7"/>
  <c r="AK7" i="1"/>
  <c r="AK12" i="7"/>
  <c r="D12" i="10"/>
  <c r="E6" i="12"/>
  <c r="AL7" i="1"/>
  <c r="AL12" i="7"/>
  <c r="AM7" i="1"/>
  <c r="AM12" i="7"/>
  <c r="AN7" i="1"/>
  <c r="AN12" i="7"/>
  <c r="AO7" i="1"/>
  <c r="AO12" i="7"/>
  <c r="AP7" i="1"/>
  <c r="AP12" i="7"/>
  <c r="AQ7" i="1"/>
  <c r="AQ12" i="7"/>
  <c r="AR7" i="1"/>
  <c r="AR12" i="7"/>
  <c r="AS7" i="1"/>
  <c r="AS12" i="7"/>
  <c r="AT7" i="1"/>
  <c r="AT12" i="7"/>
  <c r="AU7" i="1"/>
  <c r="AU12" i="7"/>
  <c r="AV7" i="1"/>
  <c r="AV12" i="7"/>
  <c r="AW7" i="1"/>
  <c r="AW12" i="7"/>
  <c r="E12" i="10"/>
  <c r="F6" i="12"/>
  <c r="AX7" i="1"/>
  <c r="AX12" i="7"/>
  <c r="AY7" i="1"/>
  <c r="AY12" i="7"/>
  <c r="AZ7" i="1"/>
  <c r="AZ12" i="7"/>
  <c r="BA7" i="1"/>
  <c r="BA12" i="7"/>
  <c r="BB7" i="1"/>
  <c r="BB12" i="7"/>
  <c r="BC7" i="1"/>
  <c r="BC12" i="7"/>
  <c r="BD7" i="1"/>
  <c r="BD12" i="7"/>
  <c r="BE7" i="1"/>
  <c r="BE12" i="7"/>
  <c r="BF7" i="1"/>
  <c r="BF12" i="7"/>
  <c r="BG7" i="1"/>
  <c r="BG12" i="7"/>
  <c r="BH7" i="1"/>
  <c r="BH12" i="7"/>
  <c r="BI7" i="1"/>
  <c r="BI12" i="7"/>
  <c r="F12" i="10"/>
  <c r="A8" i="1"/>
  <c r="A13" i="10"/>
  <c r="B8" i="1"/>
  <c r="B13" i="7"/>
  <c r="C8" i="1"/>
  <c r="C13" i="7"/>
  <c r="D8" i="1"/>
  <c r="D13" i="7"/>
  <c r="E8" i="1"/>
  <c r="E13" i="7"/>
  <c r="F8" i="1"/>
  <c r="F13" i="7"/>
  <c r="G8" i="1"/>
  <c r="G13" i="7"/>
  <c r="H8" i="1"/>
  <c r="H13" i="7"/>
  <c r="I8" i="1"/>
  <c r="I13" i="7"/>
  <c r="J8" i="1"/>
  <c r="J13" i="7"/>
  <c r="K8" i="1"/>
  <c r="K13" i="7"/>
  <c r="L8" i="1"/>
  <c r="L13" i="7"/>
  <c r="M8" i="1"/>
  <c r="M13" i="7"/>
  <c r="B13" i="10"/>
  <c r="N8" i="1"/>
  <c r="N13" i="7"/>
  <c r="O8" i="1"/>
  <c r="O13" i="7"/>
  <c r="P8" i="1"/>
  <c r="P13" i="7"/>
  <c r="Q8" i="1"/>
  <c r="Q13" i="7"/>
  <c r="R8" i="1"/>
  <c r="R13" i="7"/>
  <c r="S8" i="1"/>
  <c r="S13" i="7"/>
  <c r="T8" i="1"/>
  <c r="T13" i="7"/>
  <c r="U8" i="1"/>
  <c r="U13" i="7"/>
  <c r="V8" i="1"/>
  <c r="V13" i="7"/>
  <c r="W8" i="1"/>
  <c r="W13" i="7"/>
  <c r="X8" i="1"/>
  <c r="X13" i="7"/>
  <c r="Y8" i="1"/>
  <c r="Y13" i="7"/>
  <c r="C13" i="10"/>
  <c r="Z8" i="1"/>
  <c r="Z13" i="7"/>
  <c r="AA8" i="1"/>
  <c r="AA13" i="7"/>
  <c r="AB8" i="1"/>
  <c r="AB13" i="7"/>
  <c r="AC8" i="1"/>
  <c r="AC13" i="7"/>
  <c r="AD8" i="1"/>
  <c r="AD13" i="7"/>
  <c r="AE8" i="1"/>
  <c r="AE13" i="7"/>
  <c r="AF8" i="1"/>
  <c r="AF13" i="7"/>
  <c r="AG8" i="1"/>
  <c r="AG13" i="7"/>
  <c r="AH8" i="1"/>
  <c r="AH13" i="7"/>
  <c r="AI8" i="1"/>
  <c r="AI13" i="7"/>
  <c r="AJ8" i="1"/>
  <c r="AJ13" i="7"/>
  <c r="AK8" i="1"/>
  <c r="AK13" i="7"/>
  <c r="D13" i="10"/>
  <c r="AL8" i="1"/>
  <c r="AL13" i="7"/>
  <c r="AM8" i="1"/>
  <c r="AM13" i="7"/>
  <c r="AN8" i="1"/>
  <c r="AN13" i="7"/>
  <c r="AO8" i="1"/>
  <c r="AO13" i="7"/>
  <c r="AP8" i="1"/>
  <c r="AP13" i="7"/>
  <c r="AQ8" i="1"/>
  <c r="AQ13" i="7"/>
  <c r="AR8" i="1"/>
  <c r="AR13" i="7"/>
  <c r="AS8" i="1"/>
  <c r="AS13" i="7"/>
  <c r="AT8" i="1"/>
  <c r="AT13" i="7"/>
  <c r="AU8" i="1"/>
  <c r="AU13" i="7"/>
  <c r="AV8" i="1"/>
  <c r="AV13" i="7"/>
  <c r="AW8" i="1"/>
  <c r="AW13" i="7"/>
  <c r="E13" i="10"/>
  <c r="AX8" i="1"/>
  <c r="AX13" i="7"/>
  <c r="AY8" i="1"/>
  <c r="AY13" i="7"/>
  <c r="AZ8" i="1"/>
  <c r="AZ13" i="7"/>
  <c r="BA8" i="1"/>
  <c r="BA13" i="7"/>
  <c r="BB8" i="1"/>
  <c r="BB13" i="7"/>
  <c r="BC8" i="1"/>
  <c r="BC13" i="7"/>
  <c r="BD8" i="1"/>
  <c r="BD13" i="7"/>
  <c r="BE8" i="1"/>
  <c r="BE13" i="7"/>
  <c r="BF8" i="1"/>
  <c r="BF13" i="7"/>
  <c r="BG8" i="1"/>
  <c r="BG13" i="7"/>
  <c r="BH8" i="1"/>
  <c r="BH13" i="7"/>
  <c r="BI8" i="1"/>
  <c r="BI13" i="7"/>
  <c r="F13" i="10"/>
  <c r="A9" i="1"/>
  <c r="A14" i="10"/>
  <c r="B9" i="1"/>
  <c r="B14" i="7"/>
  <c r="C9" i="1"/>
  <c r="C14" i="7"/>
  <c r="D9" i="1"/>
  <c r="D14" i="7"/>
  <c r="E9" i="1"/>
  <c r="E14" i="7"/>
  <c r="F9" i="1"/>
  <c r="F14" i="7"/>
  <c r="G9" i="1"/>
  <c r="G14" i="7"/>
  <c r="H9" i="1"/>
  <c r="H14" i="7"/>
  <c r="I9" i="1"/>
  <c r="I14" i="7"/>
  <c r="J9" i="1"/>
  <c r="J14" i="7"/>
  <c r="K9" i="1"/>
  <c r="K14" i="7"/>
  <c r="L9" i="1"/>
  <c r="L14" i="7"/>
  <c r="M9" i="1"/>
  <c r="M14" i="7"/>
  <c r="B14" i="10"/>
  <c r="N9" i="1"/>
  <c r="N14" i="7"/>
  <c r="O9" i="1"/>
  <c r="O14" i="7"/>
  <c r="P9" i="1"/>
  <c r="P14" i="7"/>
  <c r="Q9" i="1"/>
  <c r="Q14" i="7"/>
  <c r="R9" i="1"/>
  <c r="R14" i="7"/>
  <c r="S9" i="1"/>
  <c r="S14" i="7"/>
  <c r="T9" i="1"/>
  <c r="T14" i="7"/>
  <c r="U9" i="1"/>
  <c r="U14" i="7"/>
  <c r="V9" i="1"/>
  <c r="V14" i="7"/>
  <c r="W9" i="1"/>
  <c r="W14" i="7"/>
  <c r="X9" i="1"/>
  <c r="X14" i="7"/>
  <c r="Y9" i="1"/>
  <c r="Y14" i="7"/>
  <c r="C14" i="10"/>
  <c r="Z9" i="1"/>
  <c r="Z14" i="7"/>
  <c r="AA9" i="1"/>
  <c r="AA14" i="7"/>
  <c r="AB9" i="1"/>
  <c r="AB14" i="7"/>
  <c r="AC9" i="1"/>
  <c r="AC14" i="7"/>
  <c r="AD9" i="1"/>
  <c r="AD14" i="7"/>
  <c r="AE9" i="1"/>
  <c r="AE14" i="7"/>
  <c r="AF9" i="1"/>
  <c r="AF14" i="7"/>
  <c r="AG9" i="1"/>
  <c r="AG14" i="7"/>
  <c r="AH9" i="1"/>
  <c r="AH14" i="7"/>
  <c r="AI9" i="1"/>
  <c r="AI14" i="7"/>
  <c r="AJ9" i="1"/>
  <c r="AJ14" i="7"/>
  <c r="AK9" i="1"/>
  <c r="AK14" i="7"/>
  <c r="D14" i="10"/>
  <c r="AL9" i="1"/>
  <c r="AL14" i="7"/>
  <c r="AM9" i="1"/>
  <c r="AM14" i="7"/>
  <c r="AN9" i="1"/>
  <c r="AN14" i="7"/>
  <c r="AO9" i="1"/>
  <c r="AO14" i="7"/>
  <c r="AP9" i="1"/>
  <c r="AP14" i="7"/>
  <c r="AQ9" i="1"/>
  <c r="AQ14" i="7"/>
  <c r="AR9" i="1"/>
  <c r="AR14" i="7"/>
  <c r="AS9" i="1"/>
  <c r="AS14" i="7"/>
  <c r="AT9" i="1"/>
  <c r="AT14" i="7"/>
  <c r="AU9" i="1"/>
  <c r="AU14" i="7"/>
  <c r="AV9" i="1"/>
  <c r="AV14" i="7"/>
  <c r="AW9" i="1"/>
  <c r="AW14" i="7"/>
  <c r="E14" i="10"/>
  <c r="AX9" i="1"/>
  <c r="AX14" i="7"/>
  <c r="AY9" i="1"/>
  <c r="AY14" i="7"/>
  <c r="AZ9" i="1"/>
  <c r="AZ14" i="7"/>
  <c r="BA9" i="1"/>
  <c r="BA14" i="7"/>
  <c r="BB9" i="1"/>
  <c r="BB14" i="7"/>
  <c r="BC9" i="1"/>
  <c r="BC14" i="7"/>
  <c r="BD9" i="1"/>
  <c r="BD14" i="7"/>
  <c r="BE9" i="1"/>
  <c r="BE14" i="7"/>
  <c r="BF9" i="1"/>
  <c r="BF14" i="7"/>
  <c r="BG9" i="1"/>
  <c r="BG14" i="7"/>
  <c r="BH9" i="1"/>
  <c r="BH14" i="7"/>
  <c r="BI9" i="1"/>
  <c r="BI14" i="7"/>
  <c r="F14" i="10"/>
  <c r="A10" i="1"/>
  <c r="A15" i="10"/>
  <c r="B10" i="1"/>
  <c r="B15" i="7"/>
  <c r="C10" i="1"/>
  <c r="C15" i="7"/>
  <c r="D10" i="1"/>
  <c r="D15" i="7"/>
  <c r="E10" i="1"/>
  <c r="E15" i="7"/>
  <c r="F10" i="1"/>
  <c r="F15" i="7"/>
  <c r="G10" i="1"/>
  <c r="G15" i="7"/>
  <c r="H10" i="1"/>
  <c r="H15" i="7"/>
  <c r="I10" i="1"/>
  <c r="I15" i="7"/>
  <c r="J10" i="1"/>
  <c r="J15" i="7"/>
  <c r="K10" i="1"/>
  <c r="K15" i="7"/>
  <c r="L10" i="1"/>
  <c r="L15" i="7"/>
  <c r="M10" i="1"/>
  <c r="M15" i="7"/>
  <c r="B15" i="10"/>
  <c r="N10" i="1"/>
  <c r="N15" i="7"/>
  <c r="O10" i="1"/>
  <c r="O15" i="7"/>
  <c r="P10" i="1"/>
  <c r="P15" i="7"/>
  <c r="Q10" i="1"/>
  <c r="Q15" i="7"/>
  <c r="R10" i="1"/>
  <c r="R15" i="7"/>
  <c r="S10" i="1"/>
  <c r="S15" i="7"/>
  <c r="T10" i="1"/>
  <c r="T15" i="7"/>
  <c r="U10" i="1"/>
  <c r="U15" i="7"/>
  <c r="V10" i="1"/>
  <c r="V15" i="7"/>
  <c r="W10" i="1"/>
  <c r="W15" i="7"/>
  <c r="X10" i="1"/>
  <c r="X15" i="7"/>
  <c r="Y10" i="1"/>
  <c r="Y15" i="7"/>
  <c r="C15" i="10"/>
  <c r="Z10" i="1"/>
  <c r="Z15" i="7"/>
  <c r="AA10" i="1"/>
  <c r="AA15" i="7"/>
  <c r="AB10" i="1"/>
  <c r="AB15" i="7"/>
  <c r="AC10" i="1"/>
  <c r="AC15" i="7"/>
  <c r="AD10" i="1"/>
  <c r="AD15" i="7"/>
  <c r="AE10" i="1"/>
  <c r="AE15" i="7"/>
  <c r="AF10" i="1"/>
  <c r="AF15" i="7"/>
  <c r="AG10" i="1"/>
  <c r="AG15" i="7"/>
  <c r="AH10" i="1"/>
  <c r="AH15" i="7"/>
  <c r="AI10" i="1"/>
  <c r="AI15" i="7"/>
  <c r="AJ10" i="1"/>
  <c r="AJ15" i="7"/>
  <c r="AK10" i="1"/>
  <c r="AK15" i="7"/>
  <c r="D15" i="10"/>
  <c r="AL10" i="1"/>
  <c r="AL15" i="7"/>
  <c r="AM10" i="1"/>
  <c r="AM15" i="7"/>
  <c r="AN10" i="1"/>
  <c r="AN15" i="7"/>
  <c r="AO10" i="1"/>
  <c r="AO15" i="7"/>
  <c r="AP10" i="1"/>
  <c r="AP15" i="7"/>
  <c r="AQ10" i="1"/>
  <c r="AQ15" i="7"/>
  <c r="AR10" i="1"/>
  <c r="AR15" i="7"/>
  <c r="AS10" i="1"/>
  <c r="AS15" i="7"/>
  <c r="AT10" i="1"/>
  <c r="AT15" i="7"/>
  <c r="AU10" i="1"/>
  <c r="AU15" i="7"/>
  <c r="AV10" i="1"/>
  <c r="AV15" i="7"/>
  <c r="AW10" i="1"/>
  <c r="AW15" i="7"/>
  <c r="E15" i="10"/>
  <c r="AX10" i="1"/>
  <c r="AX15" i="7"/>
  <c r="AY10" i="1"/>
  <c r="AY15" i="7"/>
  <c r="AZ10" i="1"/>
  <c r="AZ15" i="7"/>
  <c r="BA10" i="1"/>
  <c r="BA15" i="7"/>
  <c r="BB10" i="1"/>
  <c r="BB15" i="7"/>
  <c r="BC10" i="1"/>
  <c r="BC15" i="7"/>
  <c r="BD10" i="1"/>
  <c r="BD15" i="7"/>
  <c r="BE10" i="1"/>
  <c r="BE15" i="7"/>
  <c r="BF10" i="1"/>
  <c r="BF15" i="7"/>
  <c r="BG10" i="1"/>
  <c r="BG15" i="7"/>
  <c r="BH10" i="1"/>
  <c r="BH15" i="7"/>
  <c r="BI10" i="1"/>
  <c r="BI15" i="7"/>
  <c r="F15" i="10"/>
  <c r="A11" i="1"/>
  <c r="A16" i="10"/>
  <c r="B11" i="1"/>
  <c r="B16" i="7"/>
  <c r="C11" i="1"/>
  <c r="C16" i="7"/>
  <c r="D11" i="1"/>
  <c r="D16" i="7"/>
  <c r="E11" i="1"/>
  <c r="E16" i="7"/>
  <c r="F11" i="1"/>
  <c r="F16" i="7"/>
  <c r="G11" i="1"/>
  <c r="G16" i="7"/>
  <c r="H11" i="1"/>
  <c r="H16" i="7"/>
  <c r="I11" i="1"/>
  <c r="I16" i="7"/>
  <c r="J11" i="1"/>
  <c r="J16" i="7"/>
  <c r="K11" i="1"/>
  <c r="K16" i="7"/>
  <c r="L11" i="1"/>
  <c r="L16" i="7"/>
  <c r="M11" i="1"/>
  <c r="M16" i="7"/>
  <c r="B16" i="10"/>
  <c r="N11" i="1"/>
  <c r="N16" i="7"/>
  <c r="O11" i="1"/>
  <c r="O16" i="7"/>
  <c r="P11" i="1"/>
  <c r="P16" i="7"/>
  <c r="Q11" i="1"/>
  <c r="Q16" i="7"/>
  <c r="R11" i="1"/>
  <c r="R16" i="7"/>
  <c r="S11" i="1"/>
  <c r="S16" i="7"/>
  <c r="T11" i="1"/>
  <c r="T16" i="7"/>
  <c r="U11" i="1"/>
  <c r="U16" i="7"/>
  <c r="V11" i="1"/>
  <c r="V16" i="7"/>
  <c r="W11" i="1"/>
  <c r="W16" i="7"/>
  <c r="X11" i="1"/>
  <c r="X16" i="7"/>
  <c r="Y11" i="1"/>
  <c r="Y16" i="7"/>
  <c r="C16" i="10"/>
  <c r="Z11" i="1"/>
  <c r="Z16" i="7"/>
  <c r="AA11" i="1"/>
  <c r="AA16" i="7"/>
  <c r="AB11" i="1"/>
  <c r="AB16" i="7"/>
  <c r="AC11" i="1"/>
  <c r="AC16" i="7"/>
  <c r="AD11" i="1"/>
  <c r="AD16" i="7"/>
  <c r="AE11" i="1"/>
  <c r="AE16" i="7"/>
  <c r="AF11" i="1"/>
  <c r="AF16" i="7"/>
  <c r="AG11" i="1"/>
  <c r="AG16" i="7"/>
  <c r="AH11" i="1"/>
  <c r="AH16" i="7"/>
  <c r="AI11" i="1"/>
  <c r="AI16" i="7"/>
  <c r="AJ11" i="1"/>
  <c r="AJ16" i="7"/>
  <c r="AK11" i="1"/>
  <c r="AK16" i="7"/>
  <c r="D16" i="10"/>
  <c r="AL11" i="1"/>
  <c r="AL16" i="7"/>
  <c r="AM11" i="1"/>
  <c r="AM16" i="7"/>
  <c r="AN11" i="1"/>
  <c r="AN16" i="7"/>
  <c r="AO11" i="1"/>
  <c r="AO16" i="7"/>
  <c r="AP11" i="1"/>
  <c r="AP16" i="7"/>
  <c r="AQ11" i="1"/>
  <c r="AQ16" i="7"/>
  <c r="AR11" i="1"/>
  <c r="AR16" i="7"/>
  <c r="AS11" i="1"/>
  <c r="AS16" i="7"/>
  <c r="AT11" i="1"/>
  <c r="AT16" i="7"/>
  <c r="AU11" i="1"/>
  <c r="AU16" i="7"/>
  <c r="AV11" i="1"/>
  <c r="AV16" i="7"/>
  <c r="AW11" i="1"/>
  <c r="AW16" i="7"/>
  <c r="E16" i="10"/>
  <c r="AX11" i="1"/>
  <c r="AX16" i="7"/>
  <c r="AY11" i="1"/>
  <c r="AY16" i="7"/>
  <c r="AZ11" i="1"/>
  <c r="AZ16" i="7"/>
  <c r="BA11" i="1"/>
  <c r="BA16" i="7"/>
  <c r="BB11" i="1"/>
  <c r="BB16" i="7"/>
  <c r="BC11" i="1"/>
  <c r="BC16" i="7"/>
  <c r="BD11" i="1"/>
  <c r="BD16" i="7"/>
  <c r="BE11" i="1"/>
  <c r="BE16" i="7"/>
  <c r="BF11" i="1"/>
  <c r="BF16" i="7"/>
  <c r="BG11" i="1"/>
  <c r="BG16" i="7"/>
  <c r="BH11" i="1"/>
  <c r="BH16" i="7"/>
  <c r="BI11" i="1"/>
  <c r="BI16" i="7"/>
  <c r="F16" i="10"/>
  <c r="A12" i="1"/>
  <c r="A17" i="10"/>
  <c r="B12" i="1"/>
  <c r="B17" i="7"/>
  <c r="C12" i="1"/>
  <c r="C17" i="7"/>
  <c r="D12" i="1"/>
  <c r="D17" i="7"/>
  <c r="E12" i="1"/>
  <c r="E17" i="7"/>
  <c r="F12" i="1"/>
  <c r="F17" i="7"/>
  <c r="G12" i="1"/>
  <c r="G17" i="7"/>
  <c r="H12" i="1"/>
  <c r="H17" i="7"/>
  <c r="I12" i="1"/>
  <c r="I17" i="7"/>
  <c r="J12" i="1"/>
  <c r="J17" i="7"/>
  <c r="K12" i="1"/>
  <c r="K17" i="7"/>
  <c r="L12" i="1"/>
  <c r="L17" i="7"/>
  <c r="M12" i="1"/>
  <c r="M17" i="7"/>
  <c r="B17" i="10"/>
  <c r="N12" i="1"/>
  <c r="N17" i="7"/>
  <c r="O12" i="1"/>
  <c r="O17" i="7"/>
  <c r="P12" i="1"/>
  <c r="P17" i="7"/>
  <c r="Q12" i="1"/>
  <c r="Q17" i="7"/>
  <c r="R12" i="1"/>
  <c r="R17" i="7"/>
  <c r="S12" i="1"/>
  <c r="S17" i="7"/>
  <c r="T12" i="1"/>
  <c r="T17" i="7"/>
  <c r="U12" i="1"/>
  <c r="U17" i="7"/>
  <c r="V12" i="1"/>
  <c r="V17" i="7"/>
  <c r="W12" i="1"/>
  <c r="W17" i="7"/>
  <c r="X12" i="1"/>
  <c r="X17" i="7"/>
  <c r="Y12" i="1"/>
  <c r="Y17" i="7"/>
  <c r="C17" i="10"/>
  <c r="Z12" i="1"/>
  <c r="Z17" i="7"/>
  <c r="AA12" i="1"/>
  <c r="AA17" i="7"/>
  <c r="AB12" i="1"/>
  <c r="AB17" i="7"/>
  <c r="AC12" i="1"/>
  <c r="AC17" i="7"/>
  <c r="AD12" i="1"/>
  <c r="AD17" i="7"/>
  <c r="AE12" i="1"/>
  <c r="AE17" i="7"/>
  <c r="AF12" i="1"/>
  <c r="AF17" i="7"/>
  <c r="AG12" i="1"/>
  <c r="AG17" i="7"/>
  <c r="AH12" i="1"/>
  <c r="AH17" i="7"/>
  <c r="AI12" i="1"/>
  <c r="AI17" i="7"/>
  <c r="AJ12" i="1"/>
  <c r="AJ17" i="7"/>
  <c r="AK12" i="1"/>
  <c r="AK17" i="7"/>
  <c r="D17" i="10"/>
  <c r="AL12" i="1"/>
  <c r="AL17" i="7"/>
  <c r="AM12" i="1"/>
  <c r="AM17" i="7"/>
  <c r="AN12" i="1"/>
  <c r="AN17" i="7"/>
  <c r="AO12" i="1"/>
  <c r="AO17" i="7"/>
  <c r="AP12" i="1"/>
  <c r="AP17" i="7"/>
  <c r="AQ12" i="1"/>
  <c r="AQ17" i="7"/>
  <c r="AR12" i="1"/>
  <c r="AR17" i="7"/>
  <c r="AS12" i="1"/>
  <c r="AS17" i="7"/>
  <c r="AT12" i="1"/>
  <c r="AT17" i="7"/>
  <c r="AU12" i="1"/>
  <c r="AU17" i="7"/>
  <c r="AV12" i="1"/>
  <c r="AV17" i="7"/>
  <c r="AW12" i="1"/>
  <c r="AW17" i="7"/>
  <c r="E17" i="10"/>
  <c r="AX12" i="1"/>
  <c r="AX17" i="7"/>
  <c r="AY12" i="1"/>
  <c r="AY17" i="7"/>
  <c r="AZ12" i="1"/>
  <c r="AZ17" i="7"/>
  <c r="BA12" i="1"/>
  <c r="BA17" i="7"/>
  <c r="BB12" i="1"/>
  <c r="BB17" i="7"/>
  <c r="BC12" i="1"/>
  <c r="BC17" i="7"/>
  <c r="BD12" i="1"/>
  <c r="BD17" i="7"/>
  <c r="BE12" i="1"/>
  <c r="BE17" i="7"/>
  <c r="BF12" i="1"/>
  <c r="BF17" i="7"/>
  <c r="BG12" i="1"/>
  <c r="BG17" i="7"/>
  <c r="BH12" i="1"/>
  <c r="BH17" i="7"/>
  <c r="BI12" i="1"/>
  <c r="BI17" i="7"/>
  <c r="F17" i="10"/>
  <c r="A9" i="7"/>
  <c r="A10" i="7"/>
  <c r="A11" i="7"/>
  <c r="A12" i="7"/>
  <c r="A13" i="7"/>
  <c r="A14" i="7"/>
  <c r="A15" i="7"/>
  <c r="A16" i="7"/>
  <c r="A17" i="7"/>
  <c r="B4" i="20"/>
  <c r="B18" i="20"/>
  <c r="B33" i="20"/>
  <c r="B5" i="20"/>
  <c r="B19" i="20"/>
  <c r="B34" i="20"/>
  <c r="B6" i="20"/>
  <c r="B20" i="20"/>
  <c r="B35" i="20"/>
  <c r="B3" i="20"/>
  <c r="B17" i="20"/>
  <c r="B32" i="20"/>
  <c r="B7" i="20"/>
  <c r="B21" i="20"/>
  <c r="B36" i="20"/>
  <c r="B8" i="20"/>
  <c r="B22" i="20"/>
  <c r="B37" i="20"/>
  <c r="B9" i="20"/>
  <c r="B23" i="20"/>
  <c r="B38" i="20"/>
  <c r="B10" i="20"/>
  <c r="B24" i="20"/>
  <c r="B39" i="20"/>
  <c r="B11" i="20"/>
  <c r="B25" i="20"/>
  <c r="B40" i="20"/>
  <c r="B42" i="20"/>
  <c r="B3" i="1"/>
  <c r="B8" i="7"/>
  <c r="B19" i="7"/>
  <c r="C18" i="20"/>
  <c r="C33" i="20"/>
  <c r="C19" i="20"/>
  <c r="C34" i="20"/>
  <c r="C20" i="20"/>
  <c r="C35" i="20"/>
  <c r="C17" i="20"/>
  <c r="C32" i="20"/>
  <c r="C21" i="20"/>
  <c r="C36" i="20"/>
  <c r="C22" i="20"/>
  <c r="C37" i="20"/>
  <c r="C23" i="20"/>
  <c r="C38" i="20"/>
  <c r="C24" i="20"/>
  <c r="C39" i="20"/>
  <c r="C25" i="20"/>
  <c r="C40" i="20"/>
  <c r="C42" i="20"/>
  <c r="C3" i="1"/>
  <c r="C8" i="7"/>
  <c r="C19" i="7"/>
  <c r="D18" i="20"/>
  <c r="D33" i="20"/>
  <c r="D19" i="20"/>
  <c r="D34" i="20"/>
  <c r="D20" i="20"/>
  <c r="D35" i="20"/>
  <c r="D17" i="20"/>
  <c r="D32" i="20"/>
  <c r="D21" i="20"/>
  <c r="D36" i="20"/>
  <c r="D22" i="20"/>
  <c r="D37" i="20"/>
  <c r="D23" i="20"/>
  <c r="D38" i="20"/>
  <c r="D24" i="20"/>
  <c r="D39" i="20"/>
  <c r="D25" i="20"/>
  <c r="D40" i="20"/>
  <c r="D42" i="20"/>
  <c r="D3" i="1"/>
  <c r="D8" i="7"/>
  <c r="D19" i="7"/>
  <c r="E18" i="20"/>
  <c r="E33" i="20"/>
  <c r="E19" i="20"/>
  <c r="E34" i="20"/>
  <c r="E20" i="20"/>
  <c r="E35" i="20"/>
  <c r="E17" i="20"/>
  <c r="E32" i="20"/>
  <c r="E21" i="20"/>
  <c r="E36" i="20"/>
  <c r="E22" i="20"/>
  <c r="E37" i="20"/>
  <c r="E23" i="20"/>
  <c r="E38" i="20"/>
  <c r="E24" i="20"/>
  <c r="E39" i="20"/>
  <c r="E25" i="20"/>
  <c r="E40" i="20"/>
  <c r="E42" i="20"/>
  <c r="E3" i="1"/>
  <c r="E8" i="7"/>
  <c r="E19" i="7"/>
  <c r="F18" i="20"/>
  <c r="F33" i="20"/>
  <c r="F19" i="20"/>
  <c r="F34" i="20"/>
  <c r="F20" i="20"/>
  <c r="F35" i="20"/>
  <c r="F17" i="20"/>
  <c r="F32" i="20"/>
  <c r="F21" i="20"/>
  <c r="F36" i="20"/>
  <c r="F22" i="20"/>
  <c r="F37" i="20"/>
  <c r="F23" i="20"/>
  <c r="F38" i="20"/>
  <c r="F24" i="20"/>
  <c r="F39" i="20"/>
  <c r="F25" i="20"/>
  <c r="F40" i="20"/>
  <c r="F42" i="20"/>
  <c r="F3" i="1"/>
  <c r="F8" i="7"/>
  <c r="F19" i="7"/>
  <c r="G18" i="20"/>
  <c r="G33" i="20"/>
  <c r="G19" i="20"/>
  <c r="G34" i="20"/>
  <c r="G20" i="20"/>
  <c r="G35" i="20"/>
  <c r="G17" i="20"/>
  <c r="G32" i="20"/>
  <c r="G21" i="20"/>
  <c r="G36" i="20"/>
  <c r="G22" i="20"/>
  <c r="G37" i="20"/>
  <c r="G23" i="20"/>
  <c r="G38" i="20"/>
  <c r="G24" i="20"/>
  <c r="G39" i="20"/>
  <c r="G25" i="20"/>
  <c r="G40" i="20"/>
  <c r="G42" i="20"/>
  <c r="G3" i="1"/>
  <c r="G8" i="7"/>
  <c r="G19" i="7"/>
  <c r="H18" i="20"/>
  <c r="H33" i="20"/>
  <c r="H19" i="20"/>
  <c r="H34" i="20"/>
  <c r="H20" i="20"/>
  <c r="H35" i="20"/>
  <c r="H17" i="20"/>
  <c r="H32" i="20"/>
  <c r="H21" i="20"/>
  <c r="H36" i="20"/>
  <c r="H22" i="20"/>
  <c r="H37" i="20"/>
  <c r="H23" i="20"/>
  <c r="H38" i="20"/>
  <c r="H24" i="20"/>
  <c r="H39" i="20"/>
  <c r="H25" i="20"/>
  <c r="H40" i="20"/>
  <c r="H42" i="20"/>
  <c r="H3" i="1"/>
  <c r="H8" i="7"/>
  <c r="H19" i="7"/>
  <c r="I18" i="20"/>
  <c r="I33" i="20"/>
  <c r="I19" i="20"/>
  <c r="I34" i="20"/>
  <c r="I20" i="20"/>
  <c r="I35" i="20"/>
  <c r="I17" i="20"/>
  <c r="I32" i="20"/>
  <c r="I21" i="20"/>
  <c r="I36" i="20"/>
  <c r="I22" i="20"/>
  <c r="I37" i="20"/>
  <c r="I23" i="20"/>
  <c r="I38" i="20"/>
  <c r="I24" i="20"/>
  <c r="I39" i="20"/>
  <c r="I25" i="20"/>
  <c r="I40" i="20"/>
  <c r="I42" i="20"/>
  <c r="I3" i="1"/>
  <c r="I8" i="7"/>
  <c r="I19" i="7"/>
  <c r="J18" i="20"/>
  <c r="J33" i="20"/>
  <c r="J19" i="20"/>
  <c r="J34" i="20"/>
  <c r="J20" i="20"/>
  <c r="J35" i="20"/>
  <c r="J17" i="20"/>
  <c r="J32" i="20"/>
  <c r="J21" i="20"/>
  <c r="J36" i="20"/>
  <c r="J22" i="20"/>
  <c r="J37" i="20"/>
  <c r="J23" i="20"/>
  <c r="J38" i="20"/>
  <c r="J24" i="20"/>
  <c r="J39" i="20"/>
  <c r="J25" i="20"/>
  <c r="J40" i="20"/>
  <c r="J42" i="20"/>
  <c r="J3" i="1"/>
  <c r="J8" i="7"/>
  <c r="J19" i="7"/>
  <c r="K18" i="20"/>
  <c r="K33" i="20"/>
  <c r="K19" i="20"/>
  <c r="K34" i="20"/>
  <c r="K20" i="20"/>
  <c r="K35" i="20"/>
  <c r="K17" i="20"/>
  <c r="K32" i="20"/>
  <c r="K21" i="20"/>
  <c r="K36" i="20"/>
  <c r="K22" i="20"/>
  <c r="K37" i="20"/>
  <c r="K23" i="20"/>
  <c r="K38" i="20"/>
  <c r="K24" i="20"/>
  <c r="K39" i="20"/>
  <c r="K25" i="20"/>
  <c r="K40" i="20"/>
  <c r="K42" i="20"/>
  <c r="K3" i="1"/>
  <c r="K8" i="7"/>
  <c r="K19" i="7"/>
  <c r="L18" i="20"/>
  <c r="L33" i="20"/>
  <c r="L19" i="20"/>
  <c r="L34" i="20"/>
  <c r="L20" i="20"/>
  <c r="L35" i="20"/>
  <c r="L17" i="20"/>
  <c r="L32" i="20"/>
  <c r="L21" i="20"/>
  <c r="L36" i="20"/>
  <c r="L22" i="20"/>
  <c r="L37" i="20"/>
  <c r="L23" i="20"/>
  <c r="L38" i="20"/>
  <c r="L24" i="20"/>
  <c r="L39" i="20"/>
  <c r="L25" i="20"/>
  <c r="L40" i="20"/>
  <c r="L42" i="20"/>
  <c r="L3" i="1"/>
  <c r="L8" i="7"/>
  <c r="L19" i="7"/>
  <c r="M18" i="20"/>
  <c r="M33" i="20"/>
  <c r="M19" i="20"/>
  <c r="M34" i="20"/>
  <c r="M20" i="20"/>
  <c r="M35" i="20"/>
  <c r="M17" i="20"/>
  <c r="M32" i="20"/>
  <c r="M21" i="20"/>
  <c r="M36" i="20"/>
  <c r="M22" i="20"/>
  <c r="M37" i="20"/>
  <c r="M23" i="20"/>
  <c r="M38" i="20"/>
  <c r="M24" i="20"/>
  <c r="M39" i="20"/>
  <c r="M25" i="20"/>
  <c r="M40" i="20"/>
  <c r="M42" i="20"/>
  <c r="M3" i="1"/>
  <c r="M8" i="7"/>
  <c r="M19" i="7"/>
  <c r="C4" i="20"/>
  <c r="D49" i="12"/>
  <c r="N18" i="20"/>
  <c r="N33" i="20"/>
  <c r="C5" i="20"/>
  <c r="D50" i="12"/>
  <c r="N19" i="20"/>
  <c r="N34" i="20"/>
  <c r="C6" i="20"/>
  <c r="D51" i="12"/>
  <c r="N20" i="20"/>
  <c r="N35" i="20"/>
  <c r="C3" i="20"/>
  <c r="D48" i="12"/>
  <c r="N17" i="20"/>
  <c r="N32" i="20"/>
  <c r="C7" i="20"/>
  <c r="D52" i="12"/>
  <c r="N21" i="20"/>
  <c r="N36" i="20"/>
  <c r="C8" i="20"/>
  <c r="D53" i="12"/>
  <c r="N22" i="20"/>
  <c r="N37" i="20"/>
  <c r="C9" i="20"/>
  <c r="D54" i="12"/>
  <c r="N23" i="20"/>
  <c r="N38" i="20"/>
  <c r="C10" i="20"/>
  <c r="D55" i="12"/>
  <c r="N24" i="20"/>
  <c r="N39" i="20"/>
  <c r="C11" i="20"/>
  <c r="D56" i="12"/>
  <c r="N25" i="20"/>
  <c r="N40" i="20"/>
  <c r="N42" i="20"/>
  <c r="N3" i="1"/>
  <c r="N8" i="7"/>
  <c r="N19" i="7"/>
  <c r="O18" i="20"/>
  <c r="O33" i="20"/>
  <c r="O19" i="20"/>
  <c r="O34" i="20"/>
  <c r="O20" i="20"/>
  <c r="O35" i="20"/>
  <c r="O17" i="20"/>
  <c r="O32" i="20"/>
  <c r="O21" i="20"/>
  <c r="O36" i="20"/>
  <c r="O22" i="20"/>
  <c r="O37" i="20"/>
  <c r="O23" i="20"/>
  <c r="O38" i="20"/>
  <c r="O24" i="20"/>
  <c r="O39" i="20"/>
  <c r="O25" i="20"/>
  <c r="O40" i="20"/>
  <c r="O42" i="20"/>
  <c r="O3" i="1"/>
  <c r="O8" i="7"/>
  <c r="O19" i="7"/>
  <c r="P18" i="20"/>
  <c r="P33" i="20"/>
  <c r="P19" i="20"/>
  <c r="P34" i="20"/>
  <c r="P20" i="20"/>
  <c r="P35" i="20"/>
  <c r="P17" i="20"/>
  <c r="P32" i="20"/>
  <c r="P21" i="20"/>
  <c r="P36" i="20"/>
  <c r="P22" i="20"/>
  <c r="P37" i="20"/>
  <c r="P23" i="20"/>
  <c r="P38" i="20"/>
  <c r="P24" i="20"/>
  <c r="P39" i="20"/>
  <c r="P25" i="20"/>
  <c r="P40" i="20"/>
  <c r="P42" i="20"/>
  <c r="P3" i="1"/>
  <c r="P8" i="7"/>
  <c r="P19" i="7"/>
  <c r="Q18" i="20"/>
  <c r="Q33" i="20"/>
  <c r="Q19" i="20"/>
  <c r="Q34" i="20"/>
  <c r="Q20" i="20"/>
  <c r="Q35" i="20"/>
  <c r="Q17" i="20"/>
  <c r="Q32" i="20"/>
  <c r="Q21" i="20"/>
  <c r="Q36" i="20"/>
  <c r="Q22" i="20"/>
  <c r="Q37" i="20"/>
  <c r="Q23" i="20"/>
  <c r="Q38" i="20"/>
  <c r="Q24" i="20"/>
  <c r="Q39" i="20"/>
  <c r="Q25" i="20"/>
  <c r="Q40" i="20"/>
  <c r="Q42" i="20"/>
  <c r="Q3" i="1"/>
  <c r="Q8" i="7"/>
  <c r="Q19" i="7"/>
  <c r="R18" i="20"/>
  <c r="R33" i="20"/>
  <c r="R19" i="20"/>
  <c r="R34" i="20"/>
  <c r="R20" i="20"/>
  <c r="R35" i="20"/>
  <c r="R17" i="20"/>
  <c r="R32" i="20"/>
  <c r="R21" i="20"/>
  <c r="R36" i="20"/>
  <c r="R22" i="20"/>
  <c r="R37" i="20"/>
  <c r="R23" i="20"/>
  <c r="R38" i="20"/>
  <c r="R24" i="20"/>
  <c r="R39" i="20"/>
  <c r="R25" i="20"/>
  <c r="R40" i="20"/>
  <c r="R42" i="20"/>
  <c r="R3" i="1"/>
  <c r="R8" i="7"/>
  <c r="R19" i="7"/>
  <c r="S18" i="20"/>
  <c r="S33" i="20"/>
  <c r="S19" i="20"/>
  <c r="S34" i="20"/>
  <c r="S20" i="20"/>
  <c r="S35" i="20"/>
  <c r="S17" i="20"/>
  <c r="S32" i="20"/>
  <c r="S21" i="20"/>
  <c r="S36" i="20"/>
  <c r="S22" i="20"/>
  <c r="S37" i="20"/>
  <c r="S23" i="20"/>
  <c r="S38" i="20"/>
  <c r="S24" i="20"/>
  <c r="S39" i="20"/>
  <c r="S25" i="20"/>
  <c r="S40" i="20"/>
  <c r="S42" i="20"/>
  <c r="S3" i="1"/>
  <c r="S8" i="7"/>
  <c r="S19" i="7"/>
  <c r="T18" i="20"/>
  <c r="T33" i="20"/>
  <c r="T19" i="20"/>
  <c r="T34" i="20"/>
  <c r="T20" i="20"/>
  <c r="T35" i="20"/>
  <c r="T17" i="20"/>
  <c r="T32" i="20"/>
  <c r="T21" i="20"/>
  <c r="T36" i="20"/>
  <c r="T22" i="20"/>
  <c r="T37" i="20"/>
  <c r="T23" i="20"/>
  <c r="T38" i="20"/>
  <c r="T24" i="20"/>
  <c r="T39" i="20"/>
  <c r="T25" i="20"/>
  <c r="T40" i="20"/>
  <c r="T42" i="20"/>
  <c r="T3" i="1"/>
  <c r="T8" i="7"/>
  <c r="T19" i="7"/>
  <c r="U18" i="20"/>
  <c r="U33" i="20"/>
  <c r="U19" i="20"/>
  <c r="U34" i="20"/>
  <c r="U20" i="20"/>
  <c r="U35" i="20"/>
  <c r="U17" i="20"/>
  <c r="U32" i="20"/>
  <c r="U21" i="20"/>
  <c r="U36" i="20"/>
  <c r="U22" i="20"/>
  <c r="U37" i="20"/>
  <c r="U23" i="20"/>
  <c r="U38" i="20"/>
  <c r="U24" i="20"/>
  <c r="U39" i="20"/>
  <c r="U25" i="20"/>
  <c r="U40" i="20"/>
  <c r="U42" i="20"/>
  <c r="U3" i="1"/>
  <c r="U8" i="7"/>
  <c r="U19" i="7"/>
  <c r="V18" i="20"/>
  <c r="V33" i="20"/>
  <c r="V19" i="20"/>
  <c r="V34" i="20"/>
  <c r="V20" i="20"/>
  <c r="V35" i="20"/>
  <c r="V17" i="20"/>
  <c r="V32" i="20"/>
  <c r="V21" i="20"/>
  <c r="V36" i="20"/>
  <c r="V22" i="20"/>
  <c r="V37" i="20"/>
  <c r="V23" i="20"/>
  <c r="V38" i="20"/>
  <c r="V24" i="20"/>
  <c r="V39" i="20"/>
  <c r="V25" i="20"/>
  <c r="V40" i="20"/>
  <c r="V42" i="20"/>
  <c r="V3" i="1"/>
  <c r="V8" i="7"/>
  <c r="V19" i="7"/>
  <c r="W18" i="20"/>
  <c r="W33" i="20"/>
  <c r="W19" i="20"/>
  <c r="W34" i="20"/>
  <c r="W20" i="20"/>
  <c r="W35" i="20"/>
  <c r="W17" i="20"/>
  <c r="W32" i="20"/>
  <c r="W21" i="20"/>
  <c r="W36" i="20"/>
  <c r="W22" i="20"/>
  <c r="W37" i="20"/>
  <c r="W23" i="20"/>
  <c r="W38" i="20"/>
  <c r="W24" i="20"/>
  <c r="W39" i="20"/>
  <c r="W25" i="20"/>
  <c r="W40" i="20"/>
  <c r="W42" i="20"/>
  <c r="W3" i="1"/>
  <c r="W8" i="7"/>
  <c r="W19" i="7"/>
  <c r="X18" i="20"/>
  <c r="X33" i="20"/>
  <c r="X19" i="20"/>
  <c r="X34" i="20"/>
  <c r="X20" i="20"/>
  <c r="X35" i="20"/>
  <c r="X17" i="20"/>
  <c r="X32" i="20"/>
  <c r="X21" i="20"/>
  <c r="X36" i="20"/>
  <c r="X22" i="20"/>
  <c r="X37" i="20"/>
  <c r="X23" i="20"/>
  <c r="X38" i="20"/>
  <c r="X24" i="20"/>
  <c r="X39" i="20"/>
  <c r="X25" i="20"/>
  <c r="X40" i="20"/>
  <c r="X42" i="20"/>
  <c r="X3" i="1"/>
  <c r="X8" i="7"/>
  <c r="X19" i="7"/>
  <c r="Y18" i="20"/>
  <c r="Y33" i="20"/>
  <c r="Y19" i="20"/>
  <c r="Y34" i="20"/>
  <c r="Y20" i="20"/>
  <c r="Y35" i="20"/>
  <c r="Y17" i="20"/>
  <c r="Y32" i="20"/>
  <c r="Y21" i="20"/>
  <c r="Y36" i="20"/>
  <c r="Y22" i="20"/>
  <c r="Y37" i="20"/>
  <c r="Y23" i="20"/>
  <c r="Y38" i="20"/>
  <c r="Y24" i="20"/>
  <c r="Y39" i="20"/>
  <c r="Y25" i="20"/>
  <c r="Y40" i="20"/>
  <c r="Y42" i="20"/>
  <c r="Y3" i="1"/>
  <c r="Y8" i="7"/>
  <c r="Y19" i="7"/>
  <c r="D4" i="12"/>
  <c r="D4" i="20"/>
  <c r="E49" i="12"/>
  <c r="Z18" i="20"/>
  <c r="Z33" i="20"/>
  <c r="D5" i="20"/>
  <c r="E50" i="12"/>
  <c r="Z19" i="20"/>
  <c r="Z34" i="20"/>
  <c r="D6" i="20"/>
  <c r="E51" i="12"/>
  <c r="Z20" i="20"/>
  <c r="Z35" i="20"/>
  <c r="D3" i="20"/>
  <c r="E48" i="12"/>
  <c r="Z17" i="20"/>
  <c r="Z32" i="20"/>
  <c r="D7" i="20"/>
  <c r="E52" i="12"/>
  <c r="Z21" i="20"/>
  <c r="Z36" i="20"/>
  <c r="D8" i="20"/>
  <c r="E53" i="12"/>
  <c r="Z22" i="20"/>
  <c r="Z37" i="20"/>
  <c r="D9" i="20"/>
  <c r="E54" i="12"/>
  <c r="Z23" i="20"/>
  <c r="Z38" i="20"/>
  <c r="D10" i="20"/>
  <c r="E55" i="12"/>
  <c r="Z24" i="20"/>
  <c r="Z39" i="20"/>
  <c r="D11" i="20"/>
  <c r="E56" i="12"/>
  <c r="Z25" i="20"/>
  <c r="Z40" i="20"/>
  <c r="Z42" i="20"/>
  <c r="Z3" i="1"/>
  <c r="Z8" i="7"/>
  <c r="Z19" i="7"/>
  <c r="AA18" i="20"/>
  <c r="AA33" i="20"/>
  <c r="AA19" i="20"/>
  <c r="AA34" i="20"/>
  <c r="AA20" i="20"/>
  <c r="AA35" i="20"/>
  <c r="AA17" i="20"/>
  <c r="AA32" i="20"/>
  <c r="AA21" i="20"/>
  <c r="AA36" i="20"/>
  <c r="AA22" i="20"/>
  <c r="AA37" i="20"/>
  <c r="AA23" i="20"/>
  <c r="AA38" i="20"/>
  <c r="AA24" i="20"/>
  <c r="AA39" i="20"/>
  <c r="AA25" i="20"/>
  <c r="AA40" i="20"/>
  <c r="AA42" i="20"/>
  <c r="AA3" i="1"/>
  <c r="AA8" i="7"/>
  <c r="AA19" i="7"/>
  <c r="AB18" i="20"/>
  <c r="AB33" i="20"/>
  <c r="AB19" i="20"/>
  <c r="AB34" i="20"/>
  <c r="AB20" i="20"/>
  <c r="AB35" i="20"/>
  <c r="AB17" i="20"/>
  <c r="AB32" i="20"/>
  <c r="AB21" i="20"/>
  <c r="AB36" i="20"/>
  <c r="AB22" i="20"/>
  <c r="AB37" i="20"/>
  <c r="AB23" i="20"/>
  <c r="AB38" i="20"/>
  <c r="AB24" i="20"/>
  <c r="AB39" i="20"/>
  <c r="AB25" i="20"/>
  <c r="AB40" i="20"/>
  <c r="AB42" i="20"/>
  <c r="AB3" i="1"/>
  <c r="AB8" i="7"/>
  <c r="AB19" i="7"/>
  <c r="AC18" i="20"/>
  <c r="AC33" i="20"/>
  <c r="AC19" i="20"/>
  <c r="AC34" i="20"/>
  <c r="AC20" i="20"/>
  <c r="AC35" i="20"/>
  <c r="AC17" i="20"/>
  <c r="AC32" i="20"/>
  <c r="AC21" i="20"/>
  <c r="AC36" i="20"/>
  <c r="AC22" i="20"/>
  <c r="AC37" i="20"/>
  <c r="AC23" i="20"/>
  <c r="AC38" i="20"/>
  <c r="AC24" i="20"/>
  <c r="AC39" i="20"/>
  <c r="AC25" i="20"/>
  <c r="AC40" i="20"/>
  <c r="AC42" i="20"/>
  <c r="AC3" i="1"/>
  <c r="AC8" i="7"/>
  <c r="AC19" i="7"/>
  <c r="AD18" i="20"/>
  <c r="AD33" i="20"/>
  <c r="AD19" i="20"/>
  <c r="AD34" i="20"/>
  <c r="AD20" i="20"/>
  <c r="AD35" i="20"/>
  <c r="AD17" i="20"/>
  <c r="AD32" i="20"/>
  <c r="AD21" i="20"/>
  <c r="AD36" i="20"/>
  <c r="AD22" i="20"/>
  <c r="AD37" i="20"/>
  <c r="AD23" i="20"/>
  <c r="AD38" i="20"/>
  <c r="AD24" i="20"/>
  <c r="AD39" i="20"/>
  <c r="AD25" i="20"/>
  <c r="AD40" i="20"/>
  <c r="AD42" i="20"/>
  <c r="AD3" i="1"/>
  <c r="AD8" i="7"/>
  <c r="AD19" i="7"/>
  <c r="AE18" i="20"/>
  <c r="AE33" i="20"/>
  <c r="AE19" i="20"/>
  <c r="AE34" i="20"/>
  <c r="AE20" i="20"/>
  <c r="AE35" i="20"/>
  <c r="AE17" i="20"/>
  <c r="AE32" i="20"/>
  <c r="AE21" i="20"/>
  <c r="AE36" i="20"/>
  <c r="AE22" i="20"/>
  <c r="AE37" i="20"/>
  <c r="AE23" i="20"/>
  <c r="AE38" i="20"/>
  <c r="AE24" i="20"/>
  <c r="AE39" i="20"/>
  <c r="AE25" i="20"/>
  <c r="AE40" i="20"/>
  <c r="AE42" i="20"/>
  <c r="AE3" i="1"/>
  <c r="AE8" i="7"/>
  <c r="AE19" i="7"/>
  <c r="AF18" i="20"/>
  <c r="AF33" i="20"/>
  <c r="AF19" i="20"/>
  <c r="AF34" i="20"/>
  <c r="AF20" i="20"/>
  <c r="AF35" i="20"/>
  <c r="AF17" i="20"/>
  <c r="AF32" i="20"/>
  <c r="AF21" i="20"/>
  <c r="AF36" i="20"/>
  <c r="AF22" i="20"/>
  <c r="AF37" i="20"/>
  <c r="AF23" i="20"/>
  <c r="AF38" i="20"/>
  <c r="AF24" i="20"/>
  <c r="AF39" i="20"/>
  <c r="AF25" i="20"/>
  <c r="AF40" i="20"/>
  <c r="AF42" i="20"/>
  <c r="AF3" i="1"/>
  <c r="AF8" i="7"/>
  <c r="AF19" i="7"/>
  <c r="AG18" i="20"/>
  <c r="AG33" i="20"/>
  <c r="AG19" i="20"/>
  <c r="AG34" i="20"/>
  <c r="AG20" i="20"/>
  <c r="AG35" i="20"/>
  <c r="AG17" i="20"/>
  <c r="AG32" i="20"/>
  <c r="AG21" i="20"/>
  <c r="AG36" i="20"/>
  <c r="AG22" i="20"/>
  <c r="AG37" i="20"/>
  <c r="AG23" i="20"/>
  <c r="AG38" i="20"/>
  <c r="AG24" i="20"/>
  <c r="AG39" i="20"/>
  <c r="AG25" i="20"/>
  <c r="AG40" i="20"/>
  <c r="AG42" i="20"/>
  <c r="AG3" i="1"/>
  <c r="AG8" i="7"/>
  <c r="AG19" i="7"/>
  <c r="AH18" i="20"/>
  <c r="AH33" i="20"/>
  <c r="AH19" i="20"/>
  <c r="AH34" i="20"/>
  <c r="AH20" i="20"/>
  <c r="AH35" i="20"/>
  <c r="AH17" i="20"/>
  <c r="AH32" i="20"/>
  <c r="AH21" i="20"/>
  <c r="AH36" i="20"/>
  <c r="AH22" i="20"/>
  <c r="AH37" i="20"/>
  <c r="AH23" i="20"/>
  <c r="AH38" i="20"/>
  <c r="AH24" i="20"/>
  <c r="AH39" i="20"/>
  <c r="AH25" i="20"/>
  <c r="AH40" i="20"/>
  <c r="AH42" i="20"/>
  <c r="AH3" i="1"/>
  <c r="AH8" i="7"/>
  <c r="AH19" i="7"/>
  <c r="AI18" i="20"/>
  <c r="AI33" i="20"/>
  <c r="AI19" i="20"/>
  <c r="AI34" i="20"/>
  <c r="AI20" i="20"/>
  <c r="AI35" i="20"/>
  <c r="AI17" i="20"/>
  <c r="AI32" i="20"/>
  <c r="AI21" i="20"/>
  <c r="AI36" i="20"/>
  <c r="AI22" i="20"/>
  <c r="AI37" i="20"/>
  <c r="AI23" i="20"/>
  <c r="AI38" i="20"/>
  <c r="AI24" i="20"/>
  <c r="AI39" i="20"/>
  <c r="AI25" i="20"/>
  <c r="AI40" i="20"/>
  <c r="AI42" i="20"/>
  <c r="AI3" i="1"/>
  <c r="AI8" i="7"/>
  <c r="AI19" i="7"/>
  <c r="AJ18" i="20"/>
  <c r="AJ33" i="20"/>
  <c r="AJ19" i="20"/>
  <c r="AJ34" i="20"/>
  <c r="AJ20" i="20"/>
  <c r="AJ35" i="20"/>
  <c r="AJ17" i="20"/>
  <c r="AJ32" i="20"/>
  <c r="AJ21" i="20"/>
  <c r="AJ36" i="20"/>
  <c r="AJ22" i="20"/>
  <c r="AJ37" i="20"/>
  <c r="AJ23" i="20"/>
  <c r="AJ38" i="20"/>
  <c r="AJ24" i="20"/>
  <c r="AJ39" i="20"/>
  <c r="AJ25" i="20"/>
  <c r="AJ40" i="20"/>
  <c r="AJ42" i="20"/>
  <c r="AJ3" i="1"/>
  <c r="AJ8" i="7"/>
  <c r="AJ19" i="7"/>
  <c r="AK18" i="20"/>
  <c r="AK33" i="20"/>
  <c r="AK19" i="20"/>
  <c r="AK34" i="20"/>
  <c r="AK20" i="20"/>
  <c r="AK35" i="20"/>
  <c r="AK17" i="20"/>
  <c r="AK32" i="20"/>
  <c r="AK21" i="20"/>
  <c r="AK36" i="20"/>
  <c r="AK22" i="20"/>
  <c r="AK37" i="20"/>
  <c r="AK23" i="20"/>
  <c r="AK38" i="20"/>
  <c r="AK24" i="20"/>
  <c r="AK39" i="20"/>
  <c r="AK25" i="20"/>
  <c r="AK40" i="20"/>
  <c r="AK42" i="20"/>
  <c r="AK3" i="1"/>
  <c r="AK8" i="7"/>
  <c r="AK19" i="7"/>
  <c r="E4" i="12"/>
  <c r="E4" i="20"/>
  <c r="F49" i="12"/>
  <c r="AL18" i="20"/>
  <c r="AL33" i="20"/>
  <c r="E5" i="20"/>
  <c r="F50" i="12"/>
  <c r="AL19" i="20"/>
  <c r="AL34" i="20"/>
  <c r="E6" i="20"/>
  <c r="F51" i="12"/>
  <c r="AL20" i="20"/>
  <c r="AL35" i="20"/>
  <c r="E3" i="20"/>
  <c r="F48" i="12"/>
  <c r="AL17" i="20"/>
  <c r="AL32" i="20"/>
  <c r="E7" i="20"/>
  <c r="F52" i="12"/>
  <c r="AL21" i="20"/>
  <c r="AL36" i="20"/>
  <c r="E8" i="20"/>
  <c r="F53" i="12"/>
  <c r="AL22" i="20"/>
  <c r="AL37" i="20"/>
  <c r="E9" i="20"/>
  <c r="F54" i="12"/>
  <c r="AL23" i="20"/>
  <c r="AL38" i="20"/>
  <c r="E10" i="20"/>
  <c r="F55" i="12"/>
  <c r="AL24" i="20"/>
  <c r="AL39" i="20"/>
  <c r="E11" i="20"/>
  <c r="F56" i="12"/>
  <c r="AL25" i="20"/>
  <c r="AL40" i="20"/>
  <c r="AL42" i="20"/>
  <c r="AL3" i="1"/>
  <c r="AL8" i="7"/>
  <c r="AL19" i="7"/>
  <c r="AM18" i="20"/>
  <c r="AM33" i="20"/>
  <c r="AM19" i="20"/>
  <c r="AM34" i="20"/>
  <c r="AM20" i="20"/>
  <c r="AM35" i="20"/>
  <c r="AM17" i="20"/>
  <c r="AM32" i="20"/>
  <c r="AM21" i="20"/>
  <c r="AM36" i="20"/>
  <c r="AM22" i="20"/>
  <c r="AM37" i="20"/>
  <c r="AM23" i="20"/>
  <c r="AM38" i="20"/>
  <c r="AM24" i="20"/>
  <c r="AM39" i="20"/>
  <c r="AM25" i="20"/>
  <c r="AM40" i="20"/>
  <c r="AM42" i="20"/>
  <c r="AM3" i="1"/>
  <c r="AM8" i="7"/>
  <c r="AM19" i="7"/>
  <c r="AN18" i="20"/>
  <c r="AN33" i="20"/>
  <c r="AN19" i="20"/>
  <c r="AN34" i="20"/>
  <c r="AN20" i="20"/>
  <c r="AN35" i="20"/>
  <c r="AN17" i="20"/>
  <c r="AN32" i="20"/>
  <c r="AN21" i="20"/>
  <c r="AN36" i="20"/>
  <c r="AN22" i="20"/>
  <c r="AN37" i="20"/>
  <c r="AN23" i="20"/>
  <c r="AN38" i="20"/>
  <c r="AN24" i="20"/>
  <c r="AN39" i="20"/>
  <c r="AN25" i="20"/>
  <c r="AN40" i="20"/>
  <c r="AN42" i="20"/>
  <c r="AN3" i="1"/>
  <c r="AN8" i="7"/>
  <c r="AN19" i="7"/>
  <c r="AO18" i="20"/>
  <c r="AO33" i="20"/>
  <c r="AO19" i="20"/>
  <c r="AO34" i="20"/>
  <c r="AO20" i="20"/>
  <c r="AO35" i="20"/>
  <c r="AO17" i="20"/>
  <c r="AO32" i="20"/>
  <c r="AO21" i="20"/>
  <c r="AO36" i="20"/>
  <c r="AO22" i="20"/>
  <c r="AO37" i="20"/>
  <c r="AO23" i="20"/>
  <c r="AO38" i="20"/>
  <c r="AO24" i="20"/>
  <c r="AO39" i="20"/>
  <c r="AO25" i="20"/>
  <c r="AO40" i="20"/>
  <c r="AO42" i="20"/>
  <c r="AO3" i="1"/>
  <c r="AO8" i="7"/>
  <c r="AO19" i="7"/>
  <c r="AP18" i="20"/>
  <c r="AP33" i="20"/>
  <c r="AP19" i="20"/>
  <c r="AP34" i="20"/>
  <c r="AP20" i="20"/>
  <c r="AP35" i="20"/>
  <c r="AP17" i="20"/>
  <c r="AP32" i="20"/>
  <c r="AP21" i="20"/>
  <c r="AP36" i="20"/>
  <c r="AP22" i="20"/>
  <c r="AP37" i="20"/>
  <c r="AP23" i="20"/>
  <c r="AP38" i="20"/>
  <c r="AP24" i="20"/>
  <c r="AP39" i="20"/>
  <c r="AP25" i="20"/>
  <c r="AP40" i="20"/>
  <c r="AP42" i="20"/>
  <c r="AP3" i="1"/>
  <c r="AP8" i="7"/>
  <c r="AP19" i="7"/>
  <c r="AQ18" i="20"/>
  <c r="AQ33" i="20"/>
  <c r="AQ19" i="20"/>
  <c r="AQ34" i="20"/>
  <c r="AQ20" i="20"/>
  <c r="AQ35" i="20"/>
  <c r="AQ17" i="20"/>
  <c r="AQ32" i="20"/>
  <c r="AQ21" i="20"/>
  <c r="AQ36" i="20"/>
  <c r="AQ22" i="20"/>
  <c r="AQ37" i="20"/>
  <c r="AQ23" i="20"/>
  <c r="AQ38" i="20"/>
  <c r="AQ24" i="20"/>
  <c r="AQ39" i="20"/>
  <c r="AQ25" i="20"/>
  <c r="AQ40" i="20"/>
  <c r="AQ42" i="20"/>
  <c r="AQ3" i="1"/>
  <c r="AQ8" i="7"/>
  <c r="AQ19" i="7"/>
  <c r="AR18" i="20"/>
  <c r="AR33" i="20"/>
  <c r="AR19" i="20"/>
  <c r="AR34" i="20"/>
  <c r="AR20" i="20"/>
  <c r="AR35" i="20"/>
  <c r="AR17" i="20"/>
  <c r="AR32" i="20"/>
  <c r="AR21" i="20"/>
  <c r="AR36" i="20"/>
  <c r="AR22" i="20"/>
  <c r="AR37" i="20"/>
  <c r="AR23" i="20"/>
  <c r="AR38" i="20"/>
  <c r="AR24" i="20"/>
  <c r="AR39" i="20"/>
  <c r="AR25" i="20"/>
  <c r="AR40" i="20"/>
  <c r="AR42" i="20"/>
  <c r="AR3" i="1"/>
  <c r="AR8" i="7"/>
  <c r="AR19" i="7"/>
  <c r="AS18" i="20"/>
  <c r="AS33" i="20"/>
  <c r="AS19" i="20"/>
  <c r="AS34" i="20"/>
  <c r="AS20" i="20"/>
  <c r="AS35" i="20"/>
  <c r="AS17" i="20"/>
  <c r="AS32" i="20"/>
  <c r="AS21" i="20"/>
  <c r="AS36" i="20"/>
  <c r="AS22" i="20"/>
  <c r="AS37" i="20"/>
  <c r="AS23" i="20"/>
  <c r="AS38" i="20"/>
  <c r="AS24" i="20"/>
  <c r="AS39" i="20"/>
  <c r="AS25" i="20"/>
  <c r="AS40" i="20"/>
  <c r="AS42" i="20"/>
  <c r="AS3" i="1"/>
  <c r="AS8" i="7"/>
  <c r="AS19" i="7"/>
  <c r="AT18" i="20"/>
  <c r="AT33" i="20"/>
  <c r="AT19" i="20"/>
  <c r="AT34" i="20"/>
  <c r="AT20" i="20"/>
  <c r="AT35" i="20"/>
  <c r="AT17" i="20"/>
  <c r="AT32" i="20"/>
  <c r="AT21" i="20"/>
  <c r="AT36" i="20"/>
  <c r="AT22" i="20"/>
  <c r="AT37" i="20"/>
  <c r="AT23" i="20"/>
  <c r="AT38" i="20"/>
  <c r="AT24" i="20"/>
  <c r="AT39" i="20"/>
  <c r="AT25" i="20"/>
  <c r="AT40" i="20"/>
  <c r="AT42" i="20"/>
  <c r="AT3" i="1"/>
  <c r="AT8" i="7"/>
  <c r="AT19" i="7"/>
  <c r="AU18" i="20"/>
  <c r="AU33" i="20"/>
  <c r="AU19" i="20"/>
  <c r="AU34" i="20"/>
  <c r="AU20" i="20"/>
  <c r="AU35" i="20"/>
  <c r="AU17" i="20"/>
  <c r="AU32" i="20"/>
  <c r="AU21" i="20"/>
  <c r="AU36" i="20"/>
  <c r="AU22" i="20"/>
  <c r="AU37" i="20"/>
  <c r="AU23" i="20"/>
  <c r="AU38" i="20"/>
  <c r="AU24" i="20"/>
  <c r="AU39" i="20"/>
  <c r="AU25" i="20"/>
  <c r="AU40" i="20"/>
  <c r="AU42" i="20"/>
  <c r="AU3" i="1"/>
  <c r="AU8" i="7"/>
  <c r="AU19" i="7"/>
  <c r="AV18" i="20"/>
  <c r="AV33" i="20"/>
  <c r="AV19" i="20"/>
  <c r="AV34" i="20"/>
  <c r="AV20" i="20"/>
  <c r="AV35" i="20"/>
  <c r="AV17" i="20"/>
  <c r="AV32" i="20"/>
  <c r="AV21" i="20"/>
  <c r="AV36" i="20"/>
  <c r="AV22" i="20"/>
  <c r="AV37" i="20"/>
  <c r="AV23" i="20"/>
  <c r="AV38" i="20"/>
  <c r="AV24" i="20"/>
  <c r="AV39" i="20"/>
  <c r="AV25" i="20"/>
  <c r="AV40" i="20"/>
  <c r="AV42" i="20"/>
  <c r="AV3" i="1"/>
  <c r="AV8" i="7"/>
  <c r="AV19" i="7"/>
  <c r="AW18" i="20"/>
  <c r="AW33" i="20"/>
  <c r="AW19" i="20"/>
  <c r="AW34" i="20"/>
  <c r="AW20" i="20"/>
  <c r="AW35" i="20"/>
  <c r="AW17" i="20"/>
  <c r="AW32" i="20"/>
  <c r="AW21" i="20"/>
  <c r="AW36" i="20"/>
  <c r="AW22" i="20"/>
  <c r="AW37" i="20"/>
  <c r="AW23" i="20"/>
  <c r="AW38" i="20"/>
  <c r="AW24" i="20"/>
  <c r="AW39" i="20"/>
  <c r="AW25" i="20"/>
  <c r="AW40" i="20"/>
  <c r="AW42" i="20"/>
  <c r="AW3" i="1"/>
  <c r="AW8" i="7"/>
  <c r="AW19" i="7"/>
  <c r="F4" i="12"/>
  <c r="F4" i="20"/>
  <c r="G49" i="12"/>
  <c r="AX18" i="20"/>
  <c r="AX33" i="20"/>
  <c r="F5" i="20"/>
  <c r="G50" i="12"/>
  <c r="AX19" i="20"/>
  <c r="AX34" i="20"/>
  <c r="F6" i="20"/>
  <c r="G51" i="12"/>
  <c r="AX20" i="20"/>
  <c r="AX35" i="20"/>
  <c r="F3" i="20"/>
  <c r="G48" i="12"/>
  <c r="AX17" i="20"/>
  <c r="AX32" i="20"/>
  <c r="F7" i="20"/>
  <c r="G52" i="12"/>
  <c r="AX21" i="20"/>
  <c r="AX36" i="20"/>
  <c r="F8" i="20"/>
  <c r="G53" i="12"/>
  <c r="AX22" i="20"/>
  <c r="AX37" i="20"/>
  <c r="F9" i="20"/>
  <c r="G54" i="12"/>
  <c r="AX23" i="20"/>
  <c r="AX38" i="20"/>
  <c r="F10" i="20"/>
  <c r="G55" i="12"/>
  <c r="AX24" i="20"/>
  <c r="AX39" i="20"/>
  <c r="F11" i="20"/>
  <c r="G56" i="12"/>
  <c r="AX25" i="20"/>
  <c r="AX40" i="20"/>
  <c r="AX42" i="20"/>
  <c r="AX3" i="1"/>
  <c r="AX8" i="7"/>
  <c r="AX19" i="7"/>
  <c r="AY18" i="20"/>
  <c r="AY33" i="20"/>
  <c r="AY19" i="20"/>
  <c r="AY34" i="20"/>
  <c r="AY20" i="20"/>
  <c r="AY35" i="20"/>
  <c r="AY17" i="20"/>
  <c r="AY32" i="20"/>
  <c r="AY21" i="20"/>
  <c r="AY36" i="20"/>
  <c r="AY22" i="20"/>
  <c r="AY37" i="20"/>
  <c r="AY23" i="20"/>
  <c r="AY38" i="20"/>
  <c r="AY24" i="20"/>
  <c r="AY39" i="20"/>
  <c r="AY25" i="20"/>
  <c r="AY40" i="20"/>
  <c r="AY42" i="20"/>
  <c r="AY3" i="1"/>
  <c r="AY8" i="7"/>
  <c r="AY19" i="7"/>
  <c r="AZ18" i="20"/>
  <c r="AZ33" i="20"/>
  <c r="AZ19" i="20"/>
  <c r="AZ34" i="20"/>
  <c r="AZ20" i="20"/>
  <c r="AZ35" i="20"/>
  <c r="AZ17" i="20"/>
  <c r="AZ32" i="20"/>
  <c r="AZ21" i="20"/>
  <c r="AZ36" i="20"/>
  <c r="AZ22" i="20"/>
  <c r="AZ37" i="20"/>
  <c r="AZ23" i="20"/>
  <c r="AZ38" i="20"/>
  <c r="AZ24" i="20"/>
  <c r="AZ39" i="20"/>
  <c r="AZ25" i="20"/>
  <c r="AZ40" i="20"/>
  <c r="AZ42" i="20"/>
  <c r="AZ3" i="1"/>
  <c r="AZ8" i="7"/>
  <c r="AZ19" i="7"/>
  <c r="BA18" i="20"/>
  <c r="BA33" i="20"/>
  <c r="BA19" i="20"/>
  <c r="BA34" i="20"/>
  <c r="BA20" i="20"/>
  <c r="BA35" i="20"/>
  <c r="BA17" i="20"/>
  <c r="BA32" i="20"/>
  <c r="BA21" i="20"/>
  <c r="BA36" i="20"/>
  <c r="BA22" i="20"/>
  <c r="BA37" i="20"/>
  <c r="BA23" i="20"/>
  <c r="BA38" i="20"/>
  <c r="BA24" i="20"/>
  <c r="BA39" i="20"/>
  <c r="BA25" i="20"/>
  <c r="BA40" i="20"/>
  <c r="BA42" i="20"/>
  <c r="BA3" i="1"/>
  <c r="BA8" i="7"/>
  <c r="BA19" i="7"/>
  <c r="BB18" i="20"/>
  <c r="BB33" i="20"/>
  <c r="BB19" i="20"/>
  <c r="BB34" i="20"/>
  <c r="BB20" i="20"/>
  <c r="BB35" i="20"/>
  <c r="BB17" i="20"/>
  <c r="BB32" i="20"/>
  <c r="BB21" i="20"/>
  <c r="BB36" i="20"/>
  <c r="BB22" i="20"/>
  <c r="BB37" i="20"/>
  <c r="BB23" i="20"/>
  <c r="BB38" i="20"/>
  <c r="BB24" i="20"/>
  <c r="BB39" i="20"/>
  <c r="BB25" i="20"/>
  <c r="BB40" i="20"/>
  <c r="BB42" i="20"/>
  <c r="BB3" i="1"/>
  <c r="BB8" i="7"/>
  <c r="BB19" i="7"/>
  <c r="BC18" i="20"/>
  <c r="BC33" i="20"/>
  <c r="BC19" i="20"/>
  <c r="BC34" i="20"/>
  <c r="BC20" i="20"/>
  <c r="BC35" i="20"/>
  <c r="BC17" i="20"/>
  <c r="BC32" i="20"/>
  <c r="BC21" i="20"/>
  <c r="BC36" i="20"/>
  <c r="BC22" i="20"/>
  <c r="BC37" i="20"/>
  <c r="BC23" i="20"/>
  <c r="BC38" i="20"/>
  <c r="BC24" i="20"/>
  <c r="BC39" i="20"/>
  <c r="BC25" i="20"/>
  <c r="BC40" i="20"/>
  <c r="BC42" i="20"/>
  <c r="BC3" i="1"/>
  <c r="BC8" i="7"/>
  <c r="BC19" i="7"/>
  <c r="BD18" i="20"/>
  <c r="BD33" i="20"/>
  <c r="BD19" i="20"/>
  <c r="BD34" i="20"/>
  <c r="BD20" i="20"/>
  <c r="BD35" i="20"/>
  <c r="BD17" i="20"/>
  <c r="BD32" i="20"/>
  <c r="BD21" i="20"/>
  <c r="BD36" i="20"/>
  <c r="BD22" i="20"/>
  <c r="BD37" i="20"/>
  <c r="BD23" i="20"/>
  <c r="BD38" i="20"/>
  <c r="BD24" i="20"/>
  <c r="BD39" i="20"/>
  <c r="BD25" i="20"/>
  <c r="BD40" i="20"/>
  <c r="BD42" i="20"/>
  <c r="BD3" i="1"/>
  <c r="BD8" i="7"/>
  <c r="BD19" i="7"/>
  <c r="BE18" i="20"/>
  <c r="BE33" i="20"/>
  <c r="BE19" i="20"/>
  <c r="BE34" i="20"/>
  <c r="BE20" i="20"/>
  <c r="BE35" i="20"/>
  <c r="BE17" i="20"/>
  <c r="BE32" i="20"/>
  <c r="BE21" i="20"/>
  <c r="BE36" i="20"/>
  <c r="BE22" i="20"/>
  <c r="BE37" i="20"/>
  <c r="BE23" i="20"/>
  <c r="BE38" i="20"/>
  <c r="BE24" i="20"/>
  <c r="BE39" i="20"/>
  <c r="BE25" i="20"/>
  <c r="BE40" i="20"/>
  <c r="BE42" i="20"/>
  <c r="BE3" i="1"/>
  <c r="BE8" i="7"/>
  <c r="BE19" i="7"/>
  <c r="BF18" i="20"/>
  <c r="BF33" i="20"/>
  <c r="BF19" i="20"/>
  <c r="BF34" i="20"/>
  <c r="BF20" i="20"/>
  <c r="BF35" i="20"/>
  <c r="BF17" i="20"/>
  <c r="BF32" i="20"/>
  <c r="BF21" i="20"/>
  <c r="BF36" i="20"/>
  <c r="BF22" i="20"/>
  <c r="BF37" i="20"/>
  <c r="BF23" i="20"/>
  <c r="BF38" i="20"/>
  <c r="BF24" i="20"/>
  <c r="BF39" i="20"/>
  <c r="BF25" i="20"/>
  <c r="BF40" i="20"/>
  <c r="BF42" i="20"/>
  <c r="BF3" i="1"/>
  <c r="BF8" i="7"/>
  <c r="BF19" i="7"/>
  <c r="BG18" i="20"/>
  <c r="BG33" i="20"/>
  <c r="BG19" i="20"/>
  <c r="BG34" i="20"/>
  <c r="BG20" i="20"/>
  <c r="BG35" i="20"/>
  <c r="BG17" i="20"/>
  <c r="BG32" i="20"/>
  <c r="BG21" i="20"/>
  <c r="BG36" i="20"/>
  <c r="BG22" i="20"/>
  <c r="BG37" i="20"/>
  <c r="BG23" i="20"/>
  <c r="BG38" i="20"/>
  <c r="BG24" i="20"/>
  <c r="BG39" i="20"/>
  <c r="BG25" i="20"/>
  <c r="BG40" i="20"/>
  <c r="BG42" i="20"/>
  <c r="BG3" i="1"/>
  <c r="BG8" i="7"/>
  <c r="BG19" i="7"/>
  <c r="BH18" i="20"/>
  <c r="BH33" i="20"/>
  <c r="BH19" i="20"/>
  <c r="BH34" i="20"/>
  <c r="BH20" i="20"/>
  <c r="BH35" i="20"/>
  <c r="BH17" i="20"/>
  <c r="BH32" i="20"/>
  <c r="BH21" i="20"/>
  <c r="BH36" i="20"/>
  <c r="BH22" i="20"/>
  <c r="BH37" i="20"/>
  <c r="BH23" i="20"/>
  <c r="BH38" i="20"/>
  <c r="BH24" i="20"/>
  <c r="BH39" i="20"/>
  <c r="BH25" i="20"/>
  <c r="BH40" i="20"/>
  <c r="BH42" i="20"/>
  <c r="BH3" i="1"/>
  <c r="BH8" i="7"/>
  <c r="BH19" i="7"/>
  <c r="BI18" i="20"/>
  <c r="BI33" i="20"/>
  <c r="BI19" i="20"/>
  <c r="BI34" i="20"/>
  <c r="BI20" i="20"/>
  <c r="BI35" i="20"/>
  <c r="BI17" i="20"/>
  <c r="BI32" i="20"/>
  <c r="BI21" i="20"/>
  <c r="BI36" i="20"/>
  <c r="BI22" i="20"/>
  <c r="BI37" i="20"/>
  <c r="BI23" i="20"/>
  <c r="BI38" i="20"/>
  <c r="BI24" i="20"/>
  <c r="BI39" i="20"/>
  <c r="BI25" i="20"/>
  <c r="BI40" i="20"/>
  <c r="BI42" i="20"/>
  <c r="BI3" i="1"/>
  <c r="BI8" i="7"/>
  <c r="BI19" i="7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5" i="6"/>
  <c r="B62" i="12"/>
  <c r="B2" i="19"/>
  <c r="B9" i="19"/>
  <c r="B3" i="19"/>
  <c r="B11" i="19"/>
  <c r="B13" i="1"/>
  <c r="B5" i="19"/>
  <c r="B10" i="19"/>
  <c r="B12" i="19"/>
  <c r="B13" i="19"/>
  <c r="C9" i="19"/>
  <c r="C11" i="19"/>
  <c r="C13" i="1"/>
  <c r="C10" i="19"/>
  <c r="C12" i="19"/>
  <c r="C13" i="19"/>
  <c r="D9" i="19"/>
  <c r="D11" i="19"/>
  <c r="D13" i="1"/>
  <c r="D10" i="19"/>
  <c r="D12" i="19"/>
  <c r="D13" i="19"/>
  <c r="E9" i="19"/>
  <c r="E11" i="19"/>
  <c r="E13" i="1"/>
  <c r="E10" i="19"/>
  <c r="E12" i="19"/>
  <c r="E13" i="19"/>
  <c r="F9" i="19"/>
  <c r="F11" i="19"/>
  <c r="F13" i="1"/>
  <c r="F10" i="19"/>
  <c r="F12" i="19"/>
  <c r="F13" i="19"/>
  <c r="G9" i="19"/>
  <c r="G11" i="19"/>
  <c r="G13" i="1"/>
  <c r="G10" i="19"/>
  <c r="G12" i="19"/>
  <c r="G13" i="19"/>
  <c r="H9" i="19"/>
  <c r="H11" i="19"/>
  <c r="H13" i="1"/>
  <c r="H10" i="19"/>
  <c r="H12" i="19"/>
  <c r="H13" i="19"/>
  <c r="I9" i="19"/>
  <c r="I11" i="19"/>
  <c r="I13" i="1"/>
  <c r="I10" i="19"/>
  <c r="I12" i="19"/>
  <c r="I13" i="19"/>
  <c r="J9" i="19"/>
  <c r="J11" i="19"/>
  <c r="J13" i="1"/>
  <c r="J10" i="19"/>
  <c r="J12" i="19"/>
  <c r="J13" i="19"/>
  <c r="K9" i="19"/>
  <c r="K11" i="19"/>
  <c r="K13" i="1"/>
  <c r="K10" i="19"/>
  <c r="K12" i="19"/>
  <c r="K13" i="19"/>
  <c r="L9" i="19"/>
  <c r="L11" i="19"/>
  <c r="L13" i="1"/>
  <c r="L10" i="19"/>
  <c r="L12" i="19"/>
  <c r="L13" i="19"/>
  <c r="M9" i="19"/>
  <c r="M11" i="19"/>
  <c r="M13" i="1"/>
  <c r="B29" i="1"/>
  <c r="M10" i="19"/>
  <c r="M12" i="19"/>
  <c r="M13" i="19"/>
  <c r="N9" i="19"/>
  <c r="N11" i="19"/>
  <c r="N13" i="1"/>
  <c r="N10" i="19"/>
  <c r="N12" i="19"/>
  <c r="N13" i="19"/>
  <c r="O9" i="19"/>
  <c r="O11" i="19"/>
  <c r="O13" i="1"/>
  <c r="O10" i="19"/>
  <c r="O12" i="19"/>
  <c r="O13" i="19"/>
  <c r="P9" i="19"/>
  <c r="P11" i="19"/>
  <c r="P13" i="1"/>
  <c r="P10" i="19"/>
  <c r="P12" i="19"/>
  <c r="P13" i="19"/>
  <c r="Q9" i="19"/>
  <c r="Q11" i="19"/>
  <c r="Q13" i="1"/>
  <c r="Q10" i="19"/>
  <c r="Q12" i="19"/>
  <c r="Q13" i="19"/>
  <c r="R9" i="19"/>
  <c r="R11" i="19"/>
  <c r="R13" i="1"/>
  <c r="R10" i="19"/>
  <c r="R12" i="19"/>
  <c r="R13" i="19"/>
  <c r="S9" i="19"/>
  <c r="S11" i="19"/>
  <c r="S13" i="1"/>
  <c r="S10" i="19"/>
  <c r="S12" i="19"/>
  <c r="S13" i="19"/>
  <c r="T9" i="19"/>
  <c r="T11" i="19"/>
  <c r="T13" i="1"/>
  <c r="T10" i="19"/>
  <c r="T12" i="19"/>
  <c r="T13" i="19"/>
  <c r="U9" i="19"/>
  <c r="U11" i="19"/>
  <c r="U13" i="1"/>
  <c r="U10" i="19"/>
  <c r="U12" i="19"/>
  <c r="U13" i="19"/>
  <c r="V9" i="19"/>
  <c r="V11" i="19"/>
  <c r="V13" i="1"/>
  <c r="V10" i="19"/>
  <c r="V12" i="19"/>
  <c r="V13" i="19"/>
  <c r="W9" i="19"/>
  <c r="W11" i="19"/>
  <c r="W13" i="1"/>
  <c r="W10" i="19"/>
  <c r="W12" i="19"/>
  <c r="W13" i="19"/>
  <c r="X9" i="19"/>
  <c r="X11" i="19"/>
  <c r="X13" i="1"/>
  <c r="X10" i="19"/>
  <c r="X12" i="19"/>
  <c r="X13" i="19"/>
  <c r="Y9" i="19"/>
  <c r="Y11" i="19"/>
  <c r="Y13" i="1"/>
  <c r="C29" i="1"/>
  <c r="Y10" i="19"/>
  <c r="Y12" i="19"/>
  <c r="Y13" i="19"/>
  <c r="Z9" i="19"/>
  <c r="Z11" i="19"/>
  <c r="Z13" i="1"/>
  <c r="Z10" i="19"/>
  <c r="Z12" i="19"/>
  <c r="Z13" i="19"/>
  <c r="AA9" i="19"/>
  <c r="AA11" i="19"/>
  <c r="AA13" i="1"/>
  <c r="AA10" i="19"/>
  <c r="AA12" i="19"/>
  <c r="AA13" i="19"/>
  <c r="AB9" i="19"/>
  <c r="AB11" i="19"/>
  <c r="AB13" i="1"/>
  <c r="AB10" i="19"/>
  <c r="AB12" i="19"/>
  <c r="AB13" i="19"/>
  <c r="AC9" i="19"/>
  <c r="AC11" i="19"/>
  <c r="AC13" i="1"/>
  <c r="AC10" i="19"/>
  <c r="AC12" i="19"/>
  <c r="AC13" i="19"/>
  <c r="AD9" i="19"/>
  <c r="AD11" i="19"/>
  <c r="AD13" i="1"/>
  <c r="AD10" i="19"/>
  <c r="AD12" i="19"/>
  <c r="AD13" i="19"/>
  <c r="AE9" i="19"/>
  <c r="AE11" i="19"/>
  <c r="AE13" i="1"/>
  <c r="AE10" i="19"/>
  <c r="AE12" i="19"/>
  <c r="AE13" i="19"/>
  <c r="AF9" i="19"/>
  <c r="AF11" i="19"/>
  <c r="AF13" i="1"/>
  <c r="AF10" i="19"/>
  <c r="AF12" i="19"/>
  <c r="AF13" i="19"/>
  <c r="AG9" i="19"/>
  <c r="AG11" i="19"/>
  <c r="AG13" i="1"/>
  <c r="AG10" i="19"/>
  <c r="AG12" i="19"/>
  <c r="AG13" i="19"/>
  <c r="AH9" i="19"/>
  <c r="AH11" i="19"/>
  <c r="AH13" i="1"/>
  <c r="AH10" i="19"/>
  <c r="AH12" i="19"/>
  <c r="AH13" i="19"/>
  <c r="AI9" i="19"/>
  <c r="AI11" i="19"/>
  <c r="AI13" i="1"/>
  <c r="AI10" i="19"/>
  <c r="AI12" i="19"/>
  <c r="AI13" i="19"/>
  <c r="AJ9" i="19"/>
  <c r="AJ11" i="19"/>
  <c r="AJ13" i="1"/>
  <c r="AJ10" i="19"/>
  <c r="AJ12" i="19"/>
  <c r="AJ13" i="19"/>
  <c r="AK9" i="19"/>
  <c r="AK11" i="19"/>
  <c r="AK13" i="1"/>
  <c r="D29" i="1"/>
  <c r="AK10" i="19"/>
  <c r="AK12" i="19"/>
  <c r="AK13" i="19"/>
  <c r="AL9" i="19"/>
  <c r="AL11" i="19"/>
  <c r="AL13" i="1"/>
  <c r="AL10" i="19"/>
  <c r="AL12" i="19"/>
  <c r="AL13" i="19"/>
  <c r="AM9" i="19"/>
  <c r="AM11" i="19"/>
  <c r="AM13" i="1"/>
  <c r="AM10" i="19"/>
  <c r="AM12" i="19"/>
  <c r="AM13" i="19"/>
  <c r="AN9" i="19"/>
  <c r="AN11" i="19"/>
  <c r="AN13" i="1"/>
  <c r="AN10" i="19"/>
  <c r="AN12" i="19"/>
  <c r="AN13" i="19"/>
  <c r="AO9" i="19"/>
  <c r="AO11" i="19"/>
  <c r="AO13" i="1"/>
  <c r="AO10" i="19"/>
  <c r="AO12" i="19"/>
  <c r="AO13" i="19"/>
  <c r="AP9" i="19"/>
  <c r="AP11" i="19"/>
  <c r="AP13" i="1"/>
  <c r="AP10" i="19"/>
  <c r="AP12" i="19"/>
  <c r="AP13" i="19"/>
  <c r="AQ9" i="19"/>
  <c r="AQ11" i="19"/>
  <c r="AQ13" i="1"/>
  <c r="AQ10" i="19"/>
  <c r="AQ12" i="19"/>
  <c r="AQ13" i="19"/>
  <c r="AR9" i="19"/>
  <c r="AR11" i="19"/>
  <c r="AR13" i="1"/>
  <c r="AR10" i="19"/>
  <c r="AR12" i="19"/>
  <c r="AR13" i="19"/>
  <c r="AS9" i="19"/>
  <c r="AS11" i="19"/>
  <c r="AS13" i="1"/>
  <c r="AS10" i="19"/>
  <c r="AS12" i="19"/>
  <c r="AS13" i="19"/>
  <c r="AT9" i="19"/>
  <c r="AT11" i="19"/>
  <c r="AT13" i="1"/>
  <c r="AT10" i="19"/>
  <c r="AT12" i="19"/>
  <c r="AT13" i="19"/>
  <c r="AU9" i="19"/>
  <c r="AU11" i="19"/>
  <c r="AU13" i="1"/>
  <c r="AU10" i="19"/>
  <c r="AU12" i="19"/>
  <c r="AU13" i="19"/>
  <c r="AV9" i="19"/>
  <c r="AV11" i="19"/>
  <c r="AV13" i="1"/>
  <c r="AV10" i="19"/>
  <c r="AV12" i="19"/>
  <c r="AV13" i="19"/>
  <c r="AW9" i="19"/>
  <c r="AW11" i="19"/>
  <c r="AW13" i="1"/>
  <c r="E29" i="1"/>
  <c r="AW10" i="19"/>
  <c r="AW12" i="19"/>
  <c r="AW13" i="19"/>
  <c r="AX9" i="19"/>
  <c r="AX11" i="19"/>
  <c r="AX13" i="1"/>
  <c r="AX10" i="19"/>
  <c r="AX12" i="19"/>
  <c r="AX13" i="19"/>
  <c r="AY9" i="19"/>
  <c r="AY11" i="19"/>
  <c r="AY13" i="1"/>
  <c r="AY10" i="19"/>
  <c r="AY12" i="19"/>
  <c r="AY13" i="19"/>
  <c r="AZ9" i="19"/>
  <c r="AZ11" i="19"/>
  <c r="AZ13" i="1"/>
  <c r="AZ10" i="19"/>
  <c r="AZ12" i="19"/>
  <c r="AZ13" i="19"/>
  <c r="BA9" i="19"/>
  <c r="BA11" i="19"/>
  <c r="BA13" i="1"/>
  <c r="BA10" i="19"/>
  <c r="BA12" i="19"/>
  <c r="BA13" i="19"/>
  <c r="BB9" i="19"/>
  <c r="BB11" i="19"/>
  <c r="BB13" i="1"/>
  <c r="BB10" i="19"/>
  <c r="BB12" i="19"/>
  <c r="BB13" i="19"/>
  <c r="BC9" i="19"/>
  <c r="BC11" i="19"/>
  <c r="BC13" i="1"/>
  <c r="BC10" i="19"/>
  <c r="BC12" i="19"/>
  <c r="BC13" i="19"/>
  <c r="BD9" i="19"/>
  <c r="BD11" i="19"/>
  <c r="BD13" i="1"/>
  <c r="BD10" i="19"/>
  <c r="BD12" i="19"/>
  <c r="BD13" i="19"/>
  <c r="BE9" i="19"/>
  <c r="BE11" i="19"/>
  <c r="BE13" i="1"/>
  <c r="BE10" i="19"/>
  <c r="BE12" i="19"/>
  <c r="BE13" i="19"/>
  <c r="BF9" i="19"/>
  <c r="BF11" i="19"/>
  <c r="BF13" i="1"/>
  <c r="BF10" i="19"/>
  <c r="BF12" i="19"/>
  <c r="BF13" i="19"/>
  <c r="BG9" i="19"/>
  <c r="BG11" i="19"/>
  <c r="BG13" i="1"/>
  <c r="BG10" i="19"/>
  <c r="BG12" i="19"/>
  <c r="BG13" i="19"/>
  <c r="BH9" i="19"/>
  <c r="BH11" i="19"/>
  <c r="BH13" i="1"/>
  <c r="BH10" i="19"/>
  <c r="BH12" i="19"/>
  <c r="BH13" i="19"/>
  <c r="BI9" i="19"/>
  <c r="BI11" i="19"/>
  <c r="BI13" i="1"/>
  <c r="F29" i="1"/>
  <c r="A30" i="1"/>
  <c r="C3" i="21"/>
  <c r="C13" i="21"/>
  <c r="C23" i="21"/>
  <c r="C33" i="21"/>
  <c r="C5" i="21"/>
  <c r="C15" i="21"/>
  <c r="C25" i="21"/>
  <c r="C35" i="21"/>
  <c r="C24" i="12"/>
  <c r="C6" i="21"/>
  <c r="C16" i="21"/>
  <c r="C26" i="21"/>
  <c r="C36" i="21"/>
  <c r="C25" i="12"/>
  <c r="C7" i="21"/>
  <c r="C17" i="21"/>
  <c r="C27" i="21"/>
  <c r="C37" i="21"/>
  <c r="C26" i="12"/>
  <c r="C8" i="21"/>
  <c r="C18" i="21"/>
  <c r="C28" i="21"/>
  <c r="C38" i="21"/>
  <c r="C4" i="21"/>
  <c r="C14" i="21"/>
  <c r="C24" i="21"/>
  <c r="C34" i="21"/>
  <c r="C39" i="21"/>
  <c r="B14" i="1"/>
  <c r="D13" i="21"/>
  <c r="D23" i="21"/>
  <c r="D33" i="21"/>
  <c r="D15" i="21"/>
  <c r="D25" i="21"/>
  <c r="D35" i="21"/>
  <c r="D16" i="21"/>
  <c r="D26" i="21"/>
  <c r="D36" i="21"/>
  <c r="D17" i="21"/>
  <c r="D27" i="21"/>
  <c r="D37" i="21"/>
  <c r="D18" i="21"/>
  <c r="D28" i="21"/>
  <c r="D38" i="21"/>
  <c r="D14" i="21"/>
  <c r="D24" i="21"/>
  <c r="D34" i="21"/>
  <c r="D39" i="21"/>
  <c r="C14" i="1"/>
  <c r="E13" i="21"/>
  <c r="E23" i="21"/>
  <c r="E33" i="21"/>
  <c r="E15" i="21"/>
  <c r="E25" i="21"/>
  <c r="E35" i="21"/>
  <c r="E16" i="21"/>
  <c r="E26" i="21"/>
  <c r="E36" i="21"/>
  <c r="E17" i="21"/>
  <c r="E27" i="21"/>
  <c r="E37" i="21"/>
  <c r="E18" i="21"/>
  <c r="E28" i="21"/>
  <c r="E38" i="21"/>
  <c r="E14" i="21"/>
  <c r="E24" i="21"/>
  <c r="E34" i="21"/>
  <c r="E39" i="21"/>
  <c r="D14" i="1"/>
  <c r="F13" i="21"/>
  <c r="F23" i="21"/>
  <c r="F33" i="21"/>
  <c r="F15" i="21"/>
  <c r="F25" i="21"/>
  <c r="F35" i="21"/>
  <c r="F16" i="21"/>
  <c r="F26" i="21"/>
  <c r="F36" i="21"/>
  <c r="F17" i="21"/>
  <c r="F27" i="21"/>
  <c r="F37" i="21"/>
  <c r="F18" i="21"/>
  <c r="F28" i="21"/>
  <c r="F38" i="21"/>
  <c r="F14" i="21"/>
  <c r="F24" i="21"/>
  <c r="F34" i="21"/>
  <c r="F39" i="21"/>
  <c r="E14" i="1"/>
  <c r="G13" i="21"/>
  <c r="G23" i="21"/>
  <c r="G33" i="21"/>
  <c r="G15" i="21"/>
  <c r="G25" i="21"/>
  <c r="G35" i="21"/>
  <c r="G16" i="21"/>
  <c r="G26" i="21"/>
  <c r="G36" i="21"/>
  <c r="G17" i="21"/>
  <c r="G27" i="21"/>
  <c r="G37" i="21"/>
  <c r="G18" i="21"/>
  <c r="G28" i="21"/>
  <c r="G38" i="21"/>
  <c r="G14" i="21"/>
  <c r="G24" i="21"/>
  <c r="G34" i="21"/>
  <c r="G39" i="21"/>
  <c r="F14" i="1"/>
  <c r="H13" i="21"/>
  <c r="H23" i="21"/>
  <c r="H33" i="21"/>
  <c r="H15" i="21"/>
  <c r="H25" i="21"/>
  <c r="H35" i="21"/>
  <c r="H16" i="21"/>
  <c r="H26" i="21"/>
  <c r="H36" i="21"/>
  <c r="H17" i="21"/>
  <c r="H27" i="21"/>
  <c r="H37" i="21"/>
  <c r="H18" i="21"/>
  <c r="H28" i="21"/>
  <c r="H38" i="21"/>
  <c r="H14" i="21"/>
  <c r="H24" i="21"/>
  <c r="H34" i="21"/>
  <c r="H39" i="21"/>
  <c r="G14" i="1"/>
  <c r="I13" i="21"/>
  <c r="I23" i="21"/>
  <c r="I33" i="21"/>
  <c r="I15" i="21"/>
  <c r="I25" i="21"/>
  <c r="I35" i="21"/>
  <c r="I16" i="21"/>
  <c r="I26" i="21"/>
  <c r="I36" i="21"/>
  <c r="I17" i="21"/>
  <c r="I27" i="21"/>
  <c r="I37" i="21"/>
  <c r="I18" i="21"/>
  <c r="I28" i="21"/>
  <c r="I38" i="21"/>
  <c r="I14" i="21"/>
  <c r="I24" i="21"/>
  <c r="I34" i="21"/>
  <c r="I39" i="21"/>
  <c r="H14" i="1"/>
  <c r="J13" i="21"/>
  <c r="J23" i="21"/>
  <c r="J33" i="21"/>
  <c r="J15" i="21"/>
  <c r="J25" i="21"/>
  <c r="J35" i="21"/>
  <c r="J16" i="21"/>
  <c r="J26" i="21"/>
  <c r="J36" i="21"/>
  <c r="J17" i="21"/>
  <c r="J27" i="21"/>
  <c r="J37" i="21"/>
  <c r="J18" i="21"/>
  <c r="J28" i="21"/>
  <c r="J38" i="21"/>
  <c r="J14" i="21"/>
  <c r="J24" i="21"/>
  <c r="J34" i="21"/>
  <c r="J39" i="21"/>
  <c r="I14" i="1"/>
  <c r="K13" i="21"/>
  <c r="K23" i="21"/>
  <c r="K33" i="21"/>
  <c r="K15" i="21"/>
  <c r="K25" i="21"/>
  <c r="K35" i="21"/>
  <c r="K16" i="21"/>
  <c r="K26" i="21"/>
  <c r="K36" i="21"/>
  <c r="K17" i="21"/>
  <c r="K27" i="21"/>
  <c r="K37" i="21"/>
  <c r="K18" i="21"/>
  <c r="K28" i="21"/>
  <c r="K38" i="21"/>
  <c r="K14" i="21"/>
  <c r="K24" i="21"/>
  <c r="K34" i="21"/>
  <c r="K39" i="21"/>
  <c r="J14" i="1"/>
  <c r="L13" i="21"/>
  <c r="L23" i="21"/>
  <c r="L33" i="21"/>
  <c r="L15" i="21"/>
  <c r="L25" i="21"/>
  <c r="L35" i="21"/>
  <c r="L16" i="21"/>
  <c r="L26" i="21"/>
  <c r="L36" i="21"/>
  <c r="L17" i="21"/>
  <c r="L27" i="21"/>
  <c r="L37" i="21"/>
  <c r="L18" i="21"/>
  <c r="L28" i="21"/>
  <c r="L38" i="21"/>
  <c r="L14" i="21"/>
  <c r="L24" i="21"/>
  <c r="L34" i="21"/>
  <c r="L39" i="21"/>
  <c r="K14" i="1"/>
  <c r="M13" i="21"/>
  <c r="M23" i="21"/>
  <c r="M33" i="21"/>
  <c r="M15" i="21"/>
  <c r="M25" i="21"/>
  <c r="M35" i="21"/>
  <c r="M16" i="21"/>
  <c r="M26" i="21"/>
  <c r="M36" i="21"/>
  <c r="M17" i="21"/>
  <c r="M27" i="21"/>
  <c r="M37" i="21"/>
  <c r="M18" i="21"/>
  <c r="M28" i="21"/>
  <c r="M38" i="21"/>
  <c r="M14" i="21"/>
  <c r="M24" i="21"/>
  <c r="M34" i="21"/>
  <c r="M39" i="21"/>
  <c r="L14" i="1"/>
  <c r="N13" i="21"/>
  <c r="N23" i="21"/>
  <c r="N33" i="21"/>
  <c r="N15" i="21"/>
  <c r="N25" i="21"/>
  <c r="N35" i="21"/>
  <c r="N16" i="21"/>
  <c r="N26" i="21"/>
  <c r="N36" i="21"/>
  <c r="N17" i="21"/>
  <c r="N27" i="21"/>
  <c r="N37" i="21"/>
  <c r="N18" i="21"/>
  <c r="N28" i="21"/>
  <c r="N38" i="21"/>
  <c r="N14" i="21"/>
  <c r="N24" i="21"/>
  <c r="N34" i="21"/>
  <c r="N39" i="21"/>
  <c r="M14" i="1"/>
  <c r="B30" i="1"/>
  <c r="O13" i="21"/>
  <c r="O23" i="21"/>
  <c r="O33" i="21"/>
  <c r="O15" i="21"/>
  <c r="O25" i="21"/>
  <c r="O35" i="21"/>
  <c r="O16" i="21"/>
  <c r="O26" i="21"/>
  <c r="O36" i="21"/>
  <c r="O17" i="21"/>
  <c r="O27" i="21"/>
  <c r="O37" i="21"/>
  <c r="O18" i="21"/>
  <c r="O28" i="21"/>
  <c r="O38" i="21"/>
  <c r="O14" i="21"/>
  <c r="O24" i="21"/>
  <c r="O34" i="21"/>
  <c r="O39" i="21"/>
  <c r="N14" i="1"/>
  <c r="P13" i="21"/>
  <c r="P23" i="21"/>
  <c r="P33" i="21"/>
  <c r="P15" i="21"/>
  <c r="P25" i="21"/>
  <c r="P35" i="21"/>
  <c r="P16" i="21"/>
  <c r="P26" i="21"/>
  <c r="P36" i="21"/>
  <c r="P17" i="21"/>
  <c r="P27" i="21"/>
  <c r="P37" i="21"/>
  <c r="P18" i="21"/>
  <c r="P28" i="21"/>
  <c r="P38" i="21"/>
  <c r="P14" i="21"/>
  <c r="P24" i="21"/>
  <c r="P34" i="21"/>
  <c r="P39" i="21"/>
  <c r="O14" i="1"/>
  <c r="Q13" i="21"/>
  <c r="Q23" i="21"/>
  <c r="Q33" i="21"/>
  <c r="Q15" i="21"/>
  <c r="Q25" i="21"/>
  <c r="Q35" i="21"/>
  <c r="Q16" i="21"/>
  <c r="Q26" i="21"/>
  <c r="Q36" i="21"/>
  <c r="Q17" i="21"/>
  <c r="Q27" i="21"/>
  <c r="Q37" i="21"/>
  <c r="Q18" i="21"/>
  <c r="Q28" i="21"/>
  <c r="Q38" i="21"/>
  <c r="Q14" i="21"/>
  <c r="Q24" i="21"/>
  <c r="Q34" i="21"/>
  <c r="Q39" i="21"/>
  <c r="P14" i="1"/>
  <c r="R13" i="21"/>
  <c r="R23" i="21"/>
  <c r="R33" i="21"/>
  <c r="R15" i="21"/>
  <c r="R25" i="21"/>
  <c r="R35" i="21"/>
  <c r="R16" i="21"/>
  <c r="R26" i="21"/>
  <c r="R36" i="21"/>
  <c r="R17" i="21"/>
  <c r="R27" i="21"/>
  <c r="R37" i="21"/>
  <c r="R18" i="21"/>
  <c r="R28" i="21"/>
  <c r="R38" i="21"/>
  <c r="R14" i="21"/>
  <c r="R24" i="21"/>
  <c r="R34" i="21"/>
  <c r="R39" i="21"/>
  <c r="Q14" i="1"/>
  <c r="S13" i="21"/>
  <c r="S23" i="21"/>
  <c r="S33" i="21"/>
  <c r="S15" i="21"/>
  <c r="S25" i="21"/>
  <c r="S35" i="21"/>
  <c r="S16" i="21"/>
  <c r="S26" i="21"/>
  <c r="S36" i="21"/>
  <c r="S17" i="21"/>
  <c r="S27" i="21"/>
  <c r="S37" i="21"/>
  <c r="S18" i="21"/>
  <c r="S28" i="21"/>
  <c r="S38" i="21"/>
  <c r="S14" i="21"/>
  <c r="S24" i="21"/>
  <c r="S34" i="21"/>
  <c r="S39" i="21"/>
  <c r="R14" i="1"/>
  <c r="T13" i="21"/>
  <c r="T23" i="21"/>
  <c r="T33" i="21"/>
  <c r="T15" i="21"/>
  <c r="T25" i="21"/>
  <c r="T35" i="21"/>
  <c r="T16" i="21"/>
  <c r="T26" i="21"/>
  <c r="T36" i="21"/>
  <c r="T17" i="21"/>
  <c r="T27" i="21"/>
  <c r="T37" i="21"/>
  <c r="T18" i="21"/>
  <c r="T28" i="21"/>
  <c r="T38" i="21"/>
  <c r="T14" i="21"/>
  <c r="T24" i="21"/>
  <c r="T34" i="21"/>
  <c r="T39" i="21"/>
  <c r="S14" i="1"/>
  <c r="U13" i="21"/>
  <c r="U23" i="21"/>
  <c r="U33" i="21"/>
  <c r="U15" i="21"/>
  <c r="U25" i="21"/>
  <c r="U35" i="21"/>
  <c r="U16" i="21"/>
  <c r="U26" i="21"/>
  <c r="U36" i="21"/>
  <c r="U17" i="21"/>
  <c r="U27" i="21"/>
  <c r="U37" i="21"/>
  <c r="U18" i="21"/>
  <c r="U28" i="21"/>
  <c r="U38" i="21"/>
  <c r="U14" i="21"/>
  <c r="U24" i="21"/>
  <c r="U34" i="21"/>
  <c r="U39" i="21"/>
  <c r="T14" i="1"/>
  <c r="V13" i="21"/>
  <c r="V23" i="21"/>
  <c r="V33" i="21"/>
  <c r="V15" i="21"/>
  <c r="V25" i="21"/>
  <c r="V35" i="21"/>
  <c r="V16" i="21"/>
  <c r="V26" i="21"/>
  <c r="V36" i="21"/>
  <c r="V17" i="21"/>
  <c r="V27" i="21"/>
  <c r="V37" i="21"/>
  <c r="V18" i="21"/>
  <c r="V28" i="21"/>
  <c r="V38" i="21"/>
  <c r="V14" i="21"/>
  <c r="V24" i="21"/>
  <c r="V34" i="21"/>
  <c r="V39" i="21"/>
  <c r="U14" i="1"/>
  <c r="W13" i="21"/>
  <c r="W23" i="21"/>
  <c r="W33" i="21"/>
  <c r="W15" i="21"/>
  <c r="W25" i="21"/>
  <c r="W35" i="21"/>
  <c r="W16" i="21"/>
  <c r="W26" i="21"/>
  <c r="W36" i="21"/>
  <c r="W17" i="21"/>
  <c r="W27" i="21"/>
  <c r="W37" i="21"/>
  <c r="W18" i="21"/>
  <c r="W28" i="21"/>
  <c r="W38" i="21"/>
  <c r="W14" i="21"/>
  <c r="W24" i="21"/>
  <c r="W34" i="21"/>
  <c r="W39" i="21"/>
  <c r="V14" i="1"/>
  <c r="X13" i="21"/>
  <c r="X23" i="21"/>
  <c r="X33" i="21"/>
  <c r="X15" i="21"/>
  <c r="X25" i="21"/>
  <c r="X35" i="21"/>
  <c r="X16" i="21"/>
  <c r="X26" i="21"/>
  <c r="X36" i="21"/>
  <c r="X17" i="21"/>
  <c r="X27" i="21"/>
  <c r="X37" i="21"/>
  <c r="X18" i="21"/>
  <c r="X28" i="21"/>
  <c r="X38" i="21"/>
  <c r="X14" i="21"/>
  <c r="X24" i="21"/>
  <c r="X34" i="21"/>
  <c r="X39" i="21"/>
  <c r="W14" i="1"/>
  <c r="Y13" i="21"/>
  <c r="Y23" i="21"/>
  <c r="Y33" i="21"/>
  <c r="Y15" i="21"/>
  <c r="Y25" i="21"/>
  <c r="Y35" i="21"/>
  <c r="Y16" i="21"/>
  <c r="Y26" i="21"/>
  <c r="Y36" i="21"/>
  <c r="Y17" i="21"/>
  <c r="Y27" i="21"/>
  <c r="Y37" i="21"/>
  <c r="Y18" i="21"/>
  <c r="Y28" i="21"/>
  <c r="Y38" i="21"/>
  <c r="Y14" i="21"/>
  <c r="Y24" i="21"/>
  <c r="Y34" i="21"/>
  <c r="Y39" i="21"/>
  <c r="X14" i="1"/>
  <c r="Z13" i="21"/>
  <c r="Z23" i="21"/>
  <c r="Z33" i="21"/>
  <c r="Z15" i="21"/>
  <c r="Z25" i="21"/>
  <c r="Z35" i="21"/>
  <c r="Z16" i="21"/>
  <c r="Z26" i="21"/>
  <c r="Z36" i="21"/>
  <c r="Z17" i="21"/>
  <c r="Z27" i="21"/>
  <c r="Z37" i="21"/>
  <c r="Z18" i="21"/>
  <c r="Z28" i="21"/>
  <c r="Z38" i="21"/>
  <c r="Z14" i="21"/>
  <c r="Z24" i="21"/>
  <c r="Z34" i="21"/>
  <c r="Z39" i="21"/>
  <c r="Y14" i="1"/>
  <c r="C30" i="1"/>
  <c r="AA13" i="21"/>
  <c r="AA23" i="21"/>
  <c r="AA33" i="21"/>
  <c r="AA15" i="21"/>
  <c r="AA25" i="21"/>
  <c r="AA35" i="21"/>
  <c r="AA16" i="21"/>
  <c r="AA26" i="21"/>
  <c r="AA36" i="21"/>
  <c r="AA17" i="21"/>
  <c r="AA27" i="21"/>
  <c r="AA37" i="21"/>
  <c r="AA18" i="21"/>
  <c r="AA28" i="21"/>
  <c r="AA38" i="21"/>
  <c r="AA14" i="21"/>
  <c r="AA24" i="21"/>
  <c r="AA34" i="21"/>
  <c r="AA39" i="21"/>
  <c r="Z14" i="1"/>
  <c r="AB13" i="21"/>
  <c r="AB23" i="21"/>
  <c r="AB33" i="21"/>
  <c r="AB15" i="21"/>
  <c r="AB25" i="21"/>
  <c r="AB35" i="21"/>
  <c r="AB16" i="21"/>
  <c r="AB26" i="21"/>
  <c r="AB36" i="21"/>
  <c r="AB17" i="21"/>
  <c r="AB27" i="21"/>
  <c r="AB37" i="21"/>
  <c r="AB18" i="21"/>
  <c r="AB28" i="21"/>
  <c r="AB38" i="21"/>
  <c r="AB14" i="21"/>
  <c r="AB24" i="21"/>
  <c r="AB34" i="21"/>
  <c r="AB39" i="21"/>
  <c r="AA14" i="1"/>
  <c r="AC13" i="21"/>
  <c r="AC23" i="21"/>
  <c r="AC33" i="21"/>
  <c r="AC15" i="21"/>
  <c r="AC25" i="21"/>
  <c r="AC35" i="21"/>
  <c r="AC16" i="21"/>
  <c r="AC26" i="21"/>
  <c r="AC36" i="21"/>
  <c r="AC17" i="21"/>
  <c r="AC27" i="21"/>
  <c r="AC37" i="21"/>
  <c r="AC18" i="21"/>
  <c r="AC28" i="21"/>
  <c r="AC38" i="21"/>
  <c r="AC14" i="21"/>
  <c r="AC24" i="21"/>
  <c r="AC34" i="21"/>
  <c r="AC39" i="21"/>
  <c r="AB14" i="1"/>
  <c r="AD13" i="21"/>
  <c r="AD23" i="21"/>
  <c r="AD33" i="21"/>
  <c r="AD15" i="21"/>
  <c r="AD25" i="21"/>
  <c r="AD35" i="21"/>
  <c r="AD16" i="21"/>
  <c r="AD26" i="21"/>
  <c r="AD36" i="21"/>
  <c r="AD17" i="21"/>
  <c r="AD27" i="21"/>
  <c r="AD37" i="21"/>
  <c r="AD18" i="21"/>
  <c r="AD28" i="21"/>
  <c r="AD38" i="21"/>
  <c r="AD14" i="21"/>
  <c r="AD24" i="21"/>
  <c r="AD34" i="21"/>
  <c r="AD39" i="21"/>
  <c r="AC14" i="1"/>
  <c r="AE13" i="21"/>
  <c r="AE23" i="21"/>
  <c r="AE33" i="21"/>
  <c r="AE15" i="21"/>
  <c r="AE25" i="21"/>
  <c r="AE35" i="21"/>
  <c r="AE16" i="21"/>
  <c r="AE26" i="21"/>
  <c r="AE36" i="21"/>
  <c r="AE17" i="21"/>
  <c r="AE27" i="21"/>
  <c r="AE37" i="21"/>
  <c r="AE18" i="21"/>
  <c r="AE28" i="21"/>
  <c r="AE38" i="21"/>
  <c r="AE14" i="21"/>
  <c r="AE24" i="21"/>
  <c r="AE34" i="21"/>
  <c r="AE39" i="21"/>
  <c r="AD14" i="1"/>
  <c r="AF13" i="21"/>
  <c r="AF23" i="21"/>
  <c r="AF33" i="21"/>
  <c r="AF15" i="21"/>
  <c r="AF25" i="21"/>
  <c r="AF35" i="21"/>
  <c r="AF16" i="21"/>
  <c r="AF26" i="21"/>
  <c r="AF36" i="21"/>
  <c r="AF17" i="21"/>
  <c r="AF27" i="21"/>
  <c r="AF37" i="21"/>
  <c r="AF18" i="21"/>
  <c r="AF28" i="21"/>
  <c r="AF38" i="21"/>
  <c r="AF14" i="21"/>
  <c r="AF24" i="21"/>
  <c r="AF34" i="21"/>
  <c r="AF39" i="21"/>
  <c r="AE14" i="1"/>
  <c r="AG13" i="21"/>
  <c r="AG23" i="21"/>
  <c r="AG33" i="21"/>
  <c r="AG15" i="21"/>
  <c r="AG25" i="21"/>
  <c r="AG35" i="21"/>
  <c r="AG16" i="21"/>
  <c r="AG26" i="21"/>
  <c r="AG36" i="21"/>
  <c r="AG17" i="21"/>
  <c r="AG27" i="21"/>
  <c r="AG37" i="21"/>
  <c r="AG18" i="21"/>
  <c r="AG28" i="21"/>
  <c r="AG38" i="21"/>
  <c r="AG14" i="21"/>
  <c r="AG24" i="21"/>
  <c r="AG34" i="21"/>
  <c r="AG39" i="21"/>
  <c r="AF14" i="1"/>
  <c r="AH13" i="21"/>
  <c r="AH23" i="21"/>
  <c r="AH33" i="21"/>
  <c r="AH15" i="21"/>
  <c r="AH25" i="21"/>
  <c r="AH35" i="21"/>
  <c r="AH16" i="21"/>
  <c r="AH26" i="21"/>
  <c r="AH36" i="21"/>
  <c r="AH17" i="21"/>
  <c r="AH27" i="21"/>
  <c r="AH37" i="21"/>
  <c r="AH18" i="21"/>
  <c r="AH28" i="21"/>
  <c r="AH38" i="21"/>
  <c r="AH14" i="21"/>
  <c r="AH24" i="21"/>
  <c r="AH34" i="21"/>
  <c r="AH39" i="21"/>
  <c r="AG14" i="1"/>
  <c r="AI13" i="21"/>
  <c r="AI23" i="21"/>
  <c r="AI33" i="21"/>
  <c r="AI15" i="21"/>
  <c r="AI25" i="21"/>
  <c r="AI35" i="21"/>
  <c r="AI16" i="21"/>
  <c r="AI26" i="21"/>
  <c r="AI36" i="21"/>
  <c r="AI17" i="21"/>
  <c r="AI27" i="21"/>
  <c r="AI37" i="21"/>
  <c r="AI18" i="21"/>
  <c r="AI28" i="21"/>
  <c r="AI38" i="21"/>
  <c r="AI14" i="21"/>
  <c r="AI24" i="21"/>
  <c r="AI34" i="21"/>
  <c r="AI39" i="21"/>
  <c r="AH14" i="1"/>
  <c r="AJ13" i="21"/>
  <c r="AJ23" i="21"/>
  <c r="AJ33" i="21"/>
  <c r="AJ15" i="21"/>
  <c r="AJ25" i="21"/>
  <c r="AJ35" i="21"/>
  <c r="AJ16" i="21"/>
  <c r="AJ26" i="21"/>
  <c r="AJ36" i="21"/>
  <c r="AJ17" i="21"/>
  <c r="AJ27" i="21"/>
  <c r="AJ37" i="21"/>
  <c r="AJ18" i="21"/>
  <c r="AJ28" i="21"/>
  <c r="AJ38" i="21"/>
  <c r="AJ14" i="21"/>
  <c r="AJ24" i="21"/>
  <c r="AJ34" i="21"/>
  <c r="AJ39" i="21"/>
  <c r="AI14" i="1"/>
  <c r="AK13" i="21"/>
  <c r="AK23" i="21"/>
  <c r="AK33" i="21"/>
  <c r="AK15" i="21"/>
  <c r="AK25" i="21"/>
  <c r="AK35" i="21"/>
  <c r="AK16" i="21"/>
  <c r="AK26" i="21"/>
  <c r="AK36" i="21"/>
  <c r="AK17" i="21"/>
  <c r="AK27" i="21"/>
  <c r="AK37" i="21"/>
  <c r="AK18" i="21"/>
  <c r="AK28" i="21"/>
  <c r="AK38" i="21"/>
  <c r="AK14" i="21"/>
  <c r="AK24" i="21"/>
  <c r="AK34" i="21"/>
  <c r="AK39" i="21"/>
  <c r="AJ14" i="1"/>
  <c r="AL13" i="21"/>
  <c r="AL23" i="21"/>
  <c r="AL33" i="21"/>
  <c r="AL15" i="21"/>
  <c r="AL25" i="21"/>
  <c r="AL35" i="21"/>
  <c r="AL16" i="21"/>
  <c r="AL26" i="21"/>
  <c r="AL36" i="21"/>
  <c r="AL17" i="21"/>
  <c r="AL27" i="21"/>
  <c r="AL37" i="21"/>
  <c r="AL18" i="21"/>
  <c r="AL28" i="21"/>
  <c r="AL38" i="21"/>
  <c r="AL14" i="21"/>
  <c r="AL24" i="21"/>
  <c r="AL34" i="21"/>
  <c r="AL39" i="21"/>
  <c r="AK14" i="1"/>
  <c r="D30" i="1"/>
  <c r="AM13" i="21"/>
  <c r="AM23" i="21"/>
  <c r="AM33" i="21"/>
  <c r="AM15" i="21"/>
  <c r="AM25" i="21"/>
  <c r="AM35" i="21"/>
  <c r="AM16" i="21"/>
  <c r="AM26" i="21"/>
  <c r="AM36" i="21"/>
  <c r="AM17" i="21"/>
  <c r="AM27" i="21"/>
  <c r="AM37" i="21"/>
  <c r="AM18" i="21"/>
  <c r="AM28" i="21"/>
  <c r="AM38" i="21"/>
  <c r="AM14" i="21"/>
  <c r="AM24" i="21"/>
  <c r="AM34" i="21"/>
  <c r="AM39" i="21"/>
  <c r="AL14" i="1"/>
  <c r="AN13" i="21"/>
  <c r="AN23" i="21"/>
  <c r="AN33" i="21"/>
  <c r="AN15" i="21"/>
  <c r="AN25" i="21"/>
  <c r="AN35" i="21"/>
  <c r="AN16" i="21"/>
  <c r="AN26" i="21"/>
  <c r="AN36" i="21"/>
  <c r="AN17" i="21"/>
  <c r="AN27" i="21"/>
  <c r="AN37" i="21"/>
  <c r="AN18" i="21"/>
  <c r="AN28" i="21"/>
  <c r="AN38" i="21"/>
  <c r="AN14" i="21"/>
  <c r="AN24" i="21"/>
  <c r="AN34" i="21"/>
  <c r="AN39" i="21"/>
  <c r="AM14" i="1"/>
  <c r="AO13" i="21"/>
  <c r="AO23" i="21"/>
  <c r="AO33" i="21"/>
  <c r="AO15" i="21"/>
  <c r="AO25" i="21"/>
  <c r="AO35" i="21"/>
  <c r="AO16" i="21"/>
  <c r="AO26" i="21"/>
  <c r="AO36" i="21"/>
  <c r="AO17" i="21"/>
  <c r="AO27" i="21"/>
  <c r="AO37" i="21"/>
  <c r="AO18" i="21"/>
  <c r="AO28" i="21"/>
  <c r="AO38" i="21"/>
  <c r="AO14" i="21"/>
  <c r="AO24" i="21"/>
  <c r="AO34" i="21"/>
  <c r="AO39" i="21"/>
  <c r="AN14" i="1"/>
  <c r="AP13" i="21"/>
  <c r="AP23" i="21"/>
  <c r="AP33" i="21"/>
  <c r="AP15" i="21"/>
  <c r="AP25" i="21"/>
  <c r="AP35" i="21"/>
  <c r="AP16" i="21"/>
  <c r="AP26" i="21"/>
  <c r="AP36" i="21"/>
  <c r="AP17" i="21"/>
  <c r="AP27" i="21"/>
  <c r="AP37" i="21"/>
  <c r="AP18" i="21"/>
  <c r="AP28" i="21"/>
  <c r="AP38" i="21"/>
  <c r="AP14" i="21"/>
  <c r="AP24" i="21"/>
  <c r="AP34" i="21"/>
  <c r="AP39" i="21"/>
  <c r="AO14" i="1"/>
  <c r="AQ13" i="21"/>
  <c r="AQ23" i="21"/>
  <c r="AQ33" i="21"/>
  <c r="AQ15" i="21"/>
  <c r="AQ25" i="21"/>
  <c r="AQ35" i="21"/>
  <c r="AQ16" i="21"/>
  <c r="AQ26" i="21"/>
  <c r="AQ36" i="21"/>
  <c r="AQ17" i="21"/>
  <c r="AQ27" i="21"/>
  <c r="AQ37" i="21"/>
  <c r="AQ18" i="21"/>
  <c r="AQ28" i="21"/>
  <c r="AQ38" i="21"/>
  <c r="AQ14" i="21"/>
  <c r="AQ24" i="21"/>
  <c r="AQ34" i="21"/>
  <c r="AQ39" i="21"/>
  <c r="AP14" i="1"/>
  <c r="AR13" i="21"/>
  <c r="AR23" i="21"/>
  <c r="AR33" i="21"/>
  <c r="AR15" i="21"/>
  <c r="AR25" i="21"/>
  <c r="AR35" i="21"/>
  <c r="AR16" i="21"/>
  <c r="AR26" i="21"/>
  <c r="AR36" i="21"/>
  <c r="AR17" i="21"/>
  <c r="AR27" i="21"/>
  <c r="AR37" i="21"/>
  <c r="AR18" i="21"/>
  <c r="AR28" i="21"/>
  <c r="AR38" i="21"/>
  <c r="AR14" i="21"/>
  <c r="AR24" i="21"/>
  <c r="AR34" i="21"/>
  <c r="AR39" i="21"/>
  <c r="AQ14" i="1"/>
  <c r="AS13" i="21"/>
  <c r="AS23" i="21"/>
  <c r="AS33" i="21"/>
  <c r="AS15" i="21"/>
  <c r="AS25" i="21"/>
  <c r="AS35" i="21"/>
  <c r="AS16" i="21"/>
  <c r="AS26" i="21"/>
  <c r="AS36" i="21"/>
  <c r="AS17" i="21"/>
  <c r="AS27" i="21"/>
  <c r="AS37" i="21"/>
  <c r="AS18" i="21"/>
  <c r="AS28" i="21"/>
  <c r="AS38" i="21"/>
  <c r="AS14" i="21"/>
  <c r="AS24" i="21"/>
  <c r="AS34" i="21"/>
  <c r="AS39" i="21"/>
  <c r="AR14" i="1"/>
  <c r="AT13" i="21"/>
  <c r="AT23" i="21"/>
  <c r="AT33" i="21"/>
  <c r="AT15" i="21"/>
  <c r="AT25" i="21"/>
  <c r="AT35" i="21"/>
  <c r="AT16" i="21"/>
  <c r="AT26" i="21"/>
  <c r="AT36" i="21"/>
  <c r="AT17" i="21"/>
  <c r="AT27" i="21"/>
  <c r="AT37" i="21"/>
  <c r="AT18" i="21"/>
  <c r="AT28" i="21"/>
  <c r="AT38" i="21"/>
  <c r="AT14" i="21"/>
  <c r="AT24" i="21"/>
  <c r="AT34" i="21"/>
  <c r="AT39" i="21"/>
  <c r="AS14" i="1"/>
  <c r="AU13" i="21"/>
  <c r="AU23" i="21"/>
  <c r="AU33" i="21"/>
  <c r="AU15" i="21"/>
  <c r="AU25" i="21"/>
  <c r="AU35" i="21"/>
  <c r="AU16" i="21"/>
  <c r="AU26" i="21"/>
  <c r="AU36" i="21"/>
  <c r="AU17" i="21"/>
  <c r="AU27" i="21"/>
  <c r="AU37" i="21"/>
  <c r="AU18" i="21"/>
  <c r="AU28" i="21"/>
  <c r="AU38" i="21"/>
  <c r="AU14" i="21"/>
  <c r="AU24" i="21"/>
  <c r="AU34" i="21"/>
  <c r="AU39" i="21"/>
  <c r="AT14" i="1"/>
  <c r="AV13" i="21"/>
  <c r="AV23" i="21"/>
  <c r="AV33" i="21"/>
  <c r="AV15" i="21"/>
  <c r="AV25" i="21"/>
  <c r="AV35" i="21"/>
  <c r="AV16" i="21"/>
  <c r="AV26" i="21"/>
  <c r="AV36" i="21"/>
  <c r="AV17" i="21"/>
  <c r="AV27" i="21"/>
  <c r="AV37" i="21"/>
  <c r="AV18" i="21"/>
  <c r="AV28" i="21"/>
  <c r="AV38" i="21"/>
  <c r="AV14" i="21"/>
  <c r="AV24" i="21"/>
  <c r="AV34" i="21"/>
  <c r="AV39" i="21"/>
  <c r="AU14" i="1"/>
  <c r="AW13" i="21"/>
  <c r="AW23" i="21"/>
  <c r="AW33" i="21"/>
  <c r="AW15" i="21"/>
  <c r="AW25" i="21"/>
  <c r="AW35" i="21"/>
  <c r="AW16" i="21"/>
  <c r="AW26" i="21"/>
  <c r="AW36" i="21"/>
  <c r="AW17" i="21"/>
  <c r="AW27" i="21"/>
  <c r="AW37" i="21"/>
  <c r="AW18" i="21"/>
  <c r="AW28" i="21"/>
  <c r="AW38" i="21"/>
  <c r="AW14" i="21"/>
  <c r="AW24" i="21"/>
  <c r="AW34" i="21"/>
  <c r="AW39" i="21"/>
  <c r="AV14" i="1"/>
  <c r="AX13" i="21"/>
  <c r="AX23" i="21"/>
  <c r="AX33" i="21"/>
  <c r="AX15" i="21"/>
  <c r="AX25" i="21"/>
  <c r="AX35" i="21"/>
  <c r="AX16" i="21"/>
  <c r="AX26" i="21"/>
  <c r="AX36" i="21"/>
  <c r="AX17" i="21"/>
  <c r="AX27" i="21"/>
  <c r="AX37" i="21"/>
  <c r="AX18" i="21"/>
  <c r="AX28" i="21"/>
  <c r="AX38" i="21"/>
  <c r="AX14" i="21"/>
  <c r="AX24" i="21"/>
  <c r="AX34" i="21"/>
  <c r="AX39" i="21"/>
  <c r="AW14" i="1"/>
  <c r="E30" i="1"/>
  <c r="AY13" i="21"/>
  <c r="AY23" i="21"/>
  <c r="AY33" i="21"/>
  <c r="AY15" i="21"/>
  <c r="AY25" i="21"/>
  <c r="AY35" i="21"/>
  <c r="AY16" i="21"/>
  <c r="AY26" i="21"/>
  <c r="AY36" i="21"/>
  <c r="AY17" i="21"/>
  <c r="AY27" i="21"/>
  <c r="AY37" i="21"/>
  <c r="AY18" i="21"/>
  <c r="AY28" i="21"/>
  <c r="AY38" i="21"/>
  <c r="AY14" i="21"/>
  <c r="AY24" i="21"/>
  <c r="AY34" i="21"/>
  <c r="AY39" i="21"/>
  <c r="AX14" i="1"/>
  <c r="AZ13" i="21"/>
  <c r="AZ23" i="21"/>
  <c r="AZ33" i="21"/>
  <c r="AZ15" i="21"/>
  <c r="AZ25" i="21"/>
  <c r="AZ35" i="21"/>
  <c r="AZ16" i="21"/>
  <c r="AZ26" i="21"/>
  <c r="AZ36" i="21"/>
  <c r="AZ17" i="21"/>
  <c r="AZ27" i="21"/>
  <c r="AZ37" i="21"/>
  <c r="AZ18" i="21"/>
  <c r="AZ28" i="21"/>
  <c r="AZ38" i="21"/>
  <c r="AZ14" i="21"/>
  <c r="AZ24" i="21"/>
  <c r="AZ34" i="21"/>
  <c r="AZ39" i="21"/>
  <c r="AY14" i="1"/>
  <c r="BA13" i="21"/>
  <c r="BA23" i="21"/>
  <c r="BA33" i="21"/>
  <c r="BA15" i="21"/>
  <c r="BA25" i="21"/>
  <c r="BA35" i="21"/>
  <c r="BA16" i="21"/>
  <c r="BA26" i="21"/>
  <c r="BA36" i="21"/>
  <c r="BA17" i="21"/>
  <c r="BA27" i="21"/>
  <c r="BA37" i="21"/>
  <c r="BA18" i="21"/>
  <c r="BA28" i="21"/>
  <c r="BA38" i="21"/>
  <c r="BA14" i="21"/>
  <c r="BA24" i="21"/>
  <c r="BA34" i="21"/>
  <c r="BA39" i="21"/>
  <c r="AZ14" i="1"/>
  <c r="BB13" i="21"/>
  <c r="BB23" i="21"/>
  <c r="BB33" i="21"/>
  <c r="BB15" i="21"/>
  <c r="BB25" i="21"/>
  <c r="BB35" i="21"/>
  <c r="BB16" i="21"/>
  <c r="BB26" i="21"/>
  <c r="BB36" i="21"/>
  <c r="BB17" i="21"/>
  <c r="BB27" i="21"/>
  <c r="BB37" i="21"/>
  <c r="BB18" i="21"/>
  <c r="BB28" i="21"/>
  <c r="BB38" i="21"/>
  <c r="BB14" i="21"/>
  <c r="BB24" i="21"/>
  <c r="BB34" i="21"/>
  <c r="BB39" i="21"/>
  <c r="BA14" i="1"/>
  <c r="BC13" i="21"/>
  <c r="BC23" i="21"/>
  <c r="BC33" i="21"/>
  <c r="BC15" i="21"/>
  <c r="BC25" i="21"/>
  <c r="BC35" i="21"/>
  <c r="BC16" i="21"/>
  <c r="BC26" i="21"/>
  <c r="BC36" i="21"/>
  <c r="BC17" i="21"/>
  <c r="BC27" i="21"/>
  <c r="BC37" i="21"/>
  <c r="BC18" i="21"/>
  <c r="BC28" i="21"/>
  <c r="BC38" i="21"/>
  <c r="BC14" i="21"/>
  <c r="BC24" i="21"/>
  <c r="BC34" i="21"/>
  <c r="BC39" i="21"/>
  <c r="BB14" i="1"/>
  <c r="BD13" i="21"/>
  <c r="BD23" i="21"/>
  <c r="BD33" i="21"/>
  <c r="BD15" i="21"/>
  <c r="BD25" i="21"/>
  <c r="BD35" i="21"/>
  <c r="BD16" i="21"/>
  <c r="BD26" i="21"/>
  <c r="BD36" i="21"/>
  <c r="BD17" i="21"/>
  <c r="BD27" i="21"/>
  <c r="BD37" i="21"/>
  <c r="BD18" i="21"/>
  <c r="BD28" i="21"/>
  <c r="BD38" i="21"/>
  <c r="BD14" i="21"/>
  <c r="BD24" i="21"/>
  <c r="BD34" i="21"/>
  <c r="BD39" i="21"/>
  <c r="BC14" i="1"/>
  <c r="BE13" i="21"/>
  <c r="BE23" i="21"/>
  <c r="BE33" i="21"/>
  <c r="BE15" i="21"/>
  <c r="BE25" i="21"/>
  <c r="BE35" i="21"/>
  <c r="BE16" i="21"/>
  <c r="BE26" i="21"/>
  <c r="BE36" i="21"/>
  <c r="BE17" i="21"/>
  <c r="BE27" i="21"/>
  <c r="BE37" i="21"/>
  <c r="BE18" i="21"/>
  <c r="BE28" i="21"/>
  <c r="BE38" i="21"/>
  <c r="BE14" i="21"/>
  <c r="BE24" i="21"/>
  <c r="BE34" i="21"/>
  <c r="BE39" i="21"/>
  <c r="BD14" i="1"/>
  <c r="BF13" i="21"/>
  <c r="BF23" i="21"/>
  <c r="BF33" i="21"/>
  <c r="BF15" i="21"/>
  <c r="BF25" i="21"/>
  <c r="BF35" i="21"/>
  <c r="BF16" i="21"/>
  <c r="BF26" i="21"/>
  <c r="BF36" i="21"/>
  <c r="BF17" i="21"/>
  <c r="BF27" i="21"/>
  <c r="BF37" i="21"/>
  <c r="BF18" i="21"/>
  <c r="BF28" i="21"/>
  <c r="BF38" i="21"/>
  <c r="BF14" i="21"/>
  <c r="BF24" i="21"/>
  <c r="BF34" i="21"/>
  <c r="BF39" i="21"/>
  <c r="BE14" i="1"/>
  <c r="BG13" i="21"/>
  <c r="BG23" i="21"/>
  <c r="BG33" i="21"/>
  <c r="BG15" i="21"/>
  <c r="BG25" i="21"/>
  <c r="BG35" i="21"/>
  <c r="BG16" i="21"/>
  <c r="BG26" i="21"/>
  <c r="BG36" i="21"/>
  <c r="BG17" i="21"/>
  <c r="BG27" i="21"/>
  <c r="BG37" i="21"/>
  <c r="BG18" i="21"/>
  <c r="BG28" i="21"/>
  <c r="BG38" i="21"/>
  <c r="BG14" i="21"/>
  <c r="BG24" i="21"/>
  <c r="BG34" i="21"/>
  <c r="BG39" i="21"/>
  <c r="BF14" i="1"/>
  <c r="BH13" i="21"/>
  <c r="BH23" i="21"/>
  <c r="BH33" i="21"/>
  <c r="BH15" i="21"/>
  <c r="BH25" i="21"/>
  <c r="BH35" i="21"/>
  <c r="BH16" i="21"/>
  <c r="BH26" i="21"/>
  <c r="BH36" i="21"/>
  <c r="BH17" i="21"/>
  <c r="BH27" i="21"/>
  <c r="BH37" i="21"/>
  <c r="BH18" i="21"/>
  <c r="BH28" i="21"/>
  <c r="BH38" i="21"/>
  <c r="BH14" i="21"/>
  <c r="BH24" i="21"/>
  <c r="BH34" i="21"/>
  <c r="BH39" i="21"/>
  <c r="BG14" i="1"/>
  <c r="BI13" i="21"/>
  <c r="BI23" i="21"/>
  <c r="BI33" i="21"/>
  <c r="BI15" i="21"/>
  <c r="BI25" i="21"/>
  <c r="BI35" i="21"/>
  <c r="BI16" i="21"/>
  <c r="BI26" i="21"/>
  <c r="BI36" i="21"/>
  <c r="BI17" i="21"/>
  <c r="BI27" i="21"/>
  <c r="BI37" i="21"/>
  <c r="BI18" i="21"/>
  <c r="BI28" i="21"/>
  <c r="BI38" i="21"/>
  <c r="BI14" i="21"/>
  <c r="BI24" i="21"/>
  <c r="BI34" i="21"/>
  <c r="BI39" i="21"/>
  <c r="BH14" i="1"/>
  <c r="BJ13" i="21"/>
  <c r="BJ23" i="21"/>
  <c r="BJ33" i="21"/>
  <c r="BJ15" i="21"/>
  <c r="BJ25" i="21"/>
  <c r="BJ35" i="21"/>
  <c r="BJ16" i="21"/>
  <c r="BJ26" i="21"/>
  <c r="BJ36" i="21"/>
  <c r="BJ17" i="21"/>
  <c r="BJ27" i="21"/>
  <c r="BJ37" i="21"/>
  <c r="BJ18" i="21"/>
  <c r="BJ28" i="21"/>
  <c r="BJ38" i="21"/>
  <c r="BJ14" i="21"/>
  <c r="BJ24" i="21"/>
  <c r="BJ34" i="21"/>
  <c r="BJ39" i="21"/>
  <c r="BI14" i="1"/>
  <c r="F30" i="1"/>
  <c r="AX18" i="9"/>
  <c r="AY18" i="9"/>
  <c r="AZ18" i="9"/>
  <c r="BA18" i="9"/>
  <c r="BB18" i="9"/>
  <c r="BC18" i="9"/>
  <c r="BD18" i="9"/>
  <c r="BE18" i="9"/>
  <c r="BF18" i="9"/>
  <c r="BG18" i="9"/>
  <c r="BH18" i="9"/>
  <c r="BI18" i="9"/>
  <c r="F18" i="4"/>
  <c r="AL18" i="9"/>
  <c r="AM18" i="9"/>
  <c r="AN18" i="9"/>
  <c r="AO18" i="9"/>
  <c r="AP18" i="9"/>
  <c r="AQ18" i="9"/>
  <c r="AR18" i="9"/>
  <c r="AS18" i="9"/>
  <c r="AT18" i="9"/>
  <c r="AU18" i="9"/>
  <c r="AV18" i="9"/>
  <c r="AW18" i="9"/>
  <c r="E18" i="4"/>
  <c r="Z18" i="9"/>
  <c r="AA18" i="9"/>
  <c r="AB18" i="9"/>
  <c r="AC18" i="9"/>
  <c r="AD18" i="9"/>
  <c r="AE18" i="9"/>
  <c r="AF18" i="9"/>
  <c r="AG18" i="9"/>
  <c r="AH18" i="9"/>
  <c r="AI18" i="9"/>
  <c r="AJ18" i="9"/>
  <c r="AK18" i="9"/>
  <c r="D18" i="4"/>
  <c r="N18" i="9"/>
  <c r="O18" i="9"/>
  <c r="P18" i="9"/>
  <c r="Q18" i="9"/>
  <c r="R18" i="9"/>
  <c r="S18" i="9"/>
  <c r="T18" i="9"/>
  <c r="U18" i="9"/>
  <c r="V18" i="9"/>
  <c r="W18" i="9"/>
  <c r="X18" i="9"/>
  <c r="Y18" i="9"/>
  <c r="C18" i="4"/>
  <c r="B18" i="9"/>
  <c r="C18" i="9"/>
  <c r="D18" i="9"/>
  <c r="E18" i="9"/>
  <c r="F18" i="9"/>
  <c r="G18" i="9"/>
  <c r="H18" i="9"/>
  <c r="I18" i="9"/>
  <c r="J18" i="9"/>
  <c r="K18" i="9"/>
  <c r="L18" i="9"/>
  <c r="M18" i="9"/>
  <c r="B18" i="4"/>
  <c r="A18" i="9"/>
  <c r="A18" i="4"/>
  <c r="A21" i="2"/>
  <c r="B80" i="12"/>
  <c r="A31" i="12"/>
  <c r="B5" i="21"/>
  <c r="B15" i="21"/>
  <c r="B25" i="21"/>
  <c r="B35" i="21"/>
  <c r="B45" i="21"/>
  <c r="B55" i="21"/>
  <c r="A6" i="8"/>
  <c r="A6" i="3"/>
  <c r="C45" i="21"/>
  <c r="D45" i="21"/>
  <c r="E45" i="21"/>
  <c r="F45" i="21"/>
  <c r="G45" i="21"/>
  <c r="H45" i="21"/>
  <c r="I45" i="21"/>
  <c r="J45" i="21"/>
  <c r="K45" i="21"/>
  <c r="L45" i="21"/>
  <c r="M45" i="21"/>
  <c r="N45" i="21"/>
  <c r="N55" i="21"/>
  <c r="M6" i="8"/>
  <c r="B6" i="3"/>
  <c r="O45" i="21"/>
  <c r="P45" i="21"/>
  <c r="Q45" i="21"/>
  <c r="R45" i="21"/>
  <c r="S45" i="21"/>
  <c r="T45" i="21"/>
  <c r="U45" i="21"/>
  <c r="V45" i="21"/>
  <c r="W45" i="21"/>
  <c r="X45" i="21"/>
  <c r="Y45" i="21"/>
  <c r="Z45" i="21"/>
  <c r="Z55" i="21"/>
  <c r="Y6" i="8"/>
  <c r="C6" i="3"/>
  <c r="AA45" i="21"/>
  <c r="AB45" i="21"/>
  <c r="AC45" i="21"/>
  <c r="AD45" i="21"/>
  <c r="AE45" i="21"/>
  <c r="AF45" i="21"/>
  <c r="AG45" i="21"/>
  <c r="AH45" i="21"/>
  <c r="AI45" i="21"/>
  <c r="AJ45" i="21"/>
  <c r="AK45" i="21"/>
  <c r="AL45" i="21"/>
  <c r="AL55" i="21"/>
  <c r="AK6" i="8"/>
  <c r="D6" i="3"/>
  <c r="AM45" i="21"/>
  <c r="AN45" i="21"/>
  <c r="AO45" i="21"/>
  <c r="AP45" i="21"/>
  <c r="AQ45" i="21"/>
  <c r="AR45" i="21"/>
  <c r="AS45" i="21"/>
  <c r="AT45" i="21"/>
  <c r="AU45" i="21"/>
  <c r="AV45" i="21"/>
  <c r="AW45" i="21"/>
  <c r="AX45" i="21"/>
  <c r="AX55" i="21"/>
  <c r="AW6" i="8"/>
  <c r="E6" i="3"/>
  <c r="AY45" i="21"/>
  <c r="AZ45" i="21"/>
  <c r="BA45" i="21"/>
  <c r="BB45" i="21"/>
  <c r="BC45" i="21"/>
  <c r="BD45" i="21"/>
  <c r="BE45" i="21"/>
  <c r="BF45" i="21"/>
  <c r="BG45" i="21"/>
  <c r="BH45" i="21"/>
  <c r="BI45" i="21"/>
  <c r="BJ45" i="21"/>
  <c r="BJ55" i="21"/>
  <c r="BI6" i="8"/>
  <c r="F6" i="3"/>
  <c r="A30" i="12"/>
  <c r="B4" i="21"/>
  <c r="B14" i="21"/>
  <c r="B24" i="21"/>
  <c r="B34" i="21"/>
  <c r="B44" i="21"/>
  <c r="B54" i="21"/>
  <c r="A5" i="8"/>
  <c r="A5" i="3"/>
  <c r="C44" i="21"/>
  <c r="D44" i="21"/>
  <c r="E44" i="21"/>
  <c r="F44" i="21"/>
  <c r="G44" i="21"/>
  <c r="H44" i="21"/>
  <c r="I44" i="21"/>
  <c r="J44" i="21"/>
  <c r="K44" i="21"/>
  <c r="L44" i="21"/>
  <c r="M44" i="21"/>
  <c r="N44" i="21"/>
  <c r="N54" i="21"/>
  <c r="M5" i="8"/>
  <c r="B5" i="3"/>
  <c r="O44" i="21"/>
  <c r="P44" i="21"/>
  <c r="Q44" i="21"/>
  <c r="R44" i="21"/>
  <c r="S44" i="21"/>
  <c r="T44" i="21"/>
  <c r="U44" i="21"/>
  <c r="V44" i="21"/>
  <c r="W44" i="21"/>
  <c r="X44" i="21"/>
  <c r="Y44" i="21"/>
  <c r="Z44" i="21"/>
  <c r="Z54" i="21"/>
  <c r="Y5" i="8"/>
  <c r="C5" i="3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L54" i="21"/>
  <c r="AK5" i="8"/>
  <c r="D5" i="3"/>
  <c r="AM44" i="21"/>
  <c r="AN44" i="21"/>
  <c r="AO44" i="21"/>
  <c r="AP44" i="21"/>
  <c r="AQ44" i="21"/>
  <c r="AR44" i="21"/>
  <c r="AS44" i="21"/>
  <c r="AT44" i="21"/>
  <c r="AU44" i="21"/>
  <c r="AV44" i="21"/>
  <c r="AW44" i="21"/>
  <c r="AX44" i="21"/>
  <c r="AX54" i="21"/>
  <c r="AW5" i="8"/>
  <c r="E5" i="3"/>
  <c r="AY44" i="21"/>
  <c r="AZ44" i="21"/>
  <c r="BA44" i="21"/>
  <c r="BB44" i="21"/>
  <c r="BC44" i="21"/>
  <c r="BD44" i="21"/>
  <c r="BE44" i="21"/>
  <c r="BF44" i="21"/>
  <c r="BG44" i="21"/>
  <c r="BH44" i="21"/>
  <c r="BI44" i="21"/>
  <c r="BJ44" i="21"/>
  <c r="BJ54" i="21"/>
  <c r="BI5" i="8"/>
  <c r="F5" i="3"/>
  <c r="C54" i="21"/>
  <c r="B5" i="8"/>
  <c r="D54" i="21"/>
  <c r="C5" i="8"/>
  <c r="E54" i="21"/>
  <c r="D5" i="8"/>
  <c r="F54" i="21"/>
  <c r="E5" i="8"/>
  <c r="G54" i="21"/>
  <c r="F5" i="8"/>
  <c r="H54" i="21"/>
  <c r="G5" i="8"/>
  <c r="I54" i="21"/>
  <c r="H5" i="8"/>
  <c r="J54" i="21"/>
  <c r="I5" i="8"/>
  <c r="K54" i="21"/>
  <c r="J5" i="8"/>
  <c r="L54" i="21"/>
  <c r="K5" i="8"/>
  <c r="M54" i="21"/>
  <c r="L5" i="8"/>
  <c r="O54" i="21"/>
  <c r="N5" i="8"/>
  <c r="P54" i="21"/>
  <c r="O5" i="8"/>
  <c r="Q54" i="21"/>
  <c r="P5" i="8"/>
  <c r="R54" i="21"/>
  <c r="Q5" i="8"/>
  <c r="S54" i="21"/>
  <c r="R5" i="8"/>
  <c r="T54" i="21"/>
  <c r="S5" i="8"/>
  <c r="U54" i="21"/>
  <c r="T5" i="8"/>
  <c r="V54" i="21"/>
  <c r="U5" i="8"/>
  <c r="W54" i="21"/>
  <c r="V5" i="8"/>
  <c r="X54" i="21"/>
  <c r="W5" i="8"/>
  <c r="Y54" i="21"/>
  <c r="X5" i="8"/>
  <c r="AA54" i="21"/>
  <c r="Z5" i="8"/>
  <c r="AB54" i="21"/>
  <c r="AA5" i="8"/>
  <c r="AC54" i="21"/>
  <c r="AB5" i="8"/>
  <c r="AD54" i="21"/>
  <c r="AC5" i="8"/>
  <c r="AE54" i="21"/>
  <c r="AD5" i="8"/>
  <c r="AF54" i="21"/>
  <c r="AE5" i="8"/>
  <c r="AG54" i="21"/>
  <c r="AF5" i="8"/>
  <c r="AH54" i="21"/>
  <c r="AG5" i="8"/>
  <c r="AI54" i="21"/>
  <c r="AH5" i="8"/>
  <c r="AJ54" i="21"/>
  <c r="AI5" i="8"/>
  <c r="AK54" i="21"/>
  <c r="AJ5" i="8"/>
  <c r="AM54" i="21"/>
  <c r="AL5" i="8"/>
  <c r="AN54" i="21"/>
  <c r="AM5" i="8"/>
  <c r="AO54" i="21"/>
  <c r="AN5" i="8"/>
  <c r="AP54" i="21"/>
  <c r="AO5" i="8"/>
  <c r="AQ54" i="21"/>
  <c r="AP5" i="8"/>
  <c r="AR54" i="21"/>
  <c r="AQ5" i="8"/>
  <c r="AS54" i="21"/>
  <c r="AR5" i="8"/>
  <c r="AT54" i="21"/>
  <c r="AS5" i="8"/>
  <c r="AU54" i="21"/>
  <c r="AT5" i="8"/>
  <c r="AV54" i="21"/>
  <c r="AU5" i="8"/>
  <c r="AW54" i="21"/>
  <c r="AV5" i="8"/>
  <c r="AY54" i="21"/>
  <c r="AX5" i="8"/>
  <c r="AZ54" i="21"/>
  <c r="AY5" i="8"/>
  <c r="BA54" i="21"/>
  <c r="AZ5" i="8"/>
  <c r="BB54" i="21"/>
  <c r="BA5" i="8"/>
  <c r="BC54" i="21"/>
  <c r="BB5" i="8"/>
  <c r="BD54" i="21"/>
  <c r="BC5" i="8"/>
  <c r="BE54" i="21"/>
  <c r="BD5" i="8"/>
  <c r="BF54" i="21"/>
  <c r="BE5" i="8"/>
  <c r="BG54" i="21"/>
  <c r="BF5" i="8"/>
  <c r="BH54" i="21"/>
  <c r="BG5" i="8"/>
  <c r="BI54" i="21"/>
  <c r="BH5" i="8"/>
  <c r="C55" i="21"/>
  <c r="B6" i="8"/>
  <c r="D55" i="21"/>
  <c r="C6" i="8"/>
  <c r="E55" i="21"/>
  <c r="D6" i="8"/>
  <c r="F55" i="21"/>
  <c r="E6" i="8"/>
  <c r="G55" i="21"/>
  <c r="F6" i="8"/>
  <c r="H55" i="21"/>
  <c r="G6" i="8"/>
  <c r="I55" i="21"/>
  <c r="H6" i="8"/>
  <c r="J55" i="21"/>
  <c r="I6" i="8"/>
  <c r="K55" i="21"/>
  <c r="J6" i="8"/>
  <c r="L55" i="21"/>
  <c r="K6" i="8"/>
  <c r="M55" i="21"/>
  <c r="L6" i="8"/>
  <c r="O55" i="21"/>
  <c r="N6" i="8"/>
  <c r="P55" i="21"/>
  <c r="O6" i="8"/>
  <c r="Q55" i="21"/>
  <c r="P6" i="8"/>
  <c r="R55" i="21"/>
  <c r="Q6" i="8"/>
  <c r="S55" i="21"/>
  <c r="R6" i="8"/>
  <c r="T55" i="21"/>
  <c r="S6" i="8"/>
  <c r="U55" i="21"/>
  <c r="T6" i="8"/>
  <c r="V55" i="21"/>
  <c r="U6" i="8"/>
  <c r="W55" i="21"/>
  <c r="V6" i="8"/>
  <c r="X55" i="21"/>
  <c r="W6" i="8"/>
  <c r="Y55" i="21"/>
  <c r="X6" i="8"/>
  <c r="AA55" i="21"/>
  <c r="Z6" i="8"/>
  <c r="AB55" i="21"/>
  <c r="AA6" i="8"/>
  <c r="AC55" i="21"/>
  <c r="AB6" i="8"/>
  <c r="AD55" i="21"/>
  <c r="AC6" i="8"/>
  <c r="AE55" i="21"/>
  <c r="AD6" i="8"/>
  <c r="AF55" i="21"/>
  <c r="AE6" i="8"/>
  <c r="AG55" i="21"/>
  <c r="AF6" i="8"/>
  <c r="AH55" i="21"/>
  <c r="AG6" i="8"/>
  <c r="AI55" i="21"/>
  <c r="AH6" i="8"/>
  <c r="AJ55" i="21"/>
  <c r="AI6" i="8"/>
  <c r="AK55" i="21"/>
  <c r="AJ6" i="8"/>
  <c r="AM55" i="21"/>
  <c r="AL6" i="8"/>
  <c r="AN55" i="21"/>
  <c r="AM6" i="8"/>
  <c r="AO55" i="21"/>
  <c r="AN6" i="8"/>
  <c r="AP55" i="21"/>
  <c r="AO6" i="8"/>
  <c r="AQ55" i="21"/>
  <c r="AP6" i="8"/>
  <c r="AR55" i="21"/>
  <c r="AQ6" i="8"/>
  <c r="AS55" i="21"/>
  <c r="AR6" i="8"/>
  <c r="AT55" i="21"/>
  <c r="AS6" i="8"/>
  <c r="AU55" i="21"/>
  <c r="AT6" i="8"/>
  <c r="AV55" i="21"/>
  <c r="AU6" i="8"/>
  <c r="AW55" i="21"/>
  <c r="AV6" i="8"/>
  <c r="AY55" i="21"/>
  <c r="AX6" i="8"/>
  <c r="AZ55" i="21"/>
  <c r="AY6" i="8"/>
  <c r="BA55" i="21"/>
  <c r="AZ6" i="8"/>
  <c r="BB55" i="21"/>
  <c r="BA6" i="8"/>
  <c r="BC55" i="21"/>
  <c r="BB6" i="8"/>
  <c r="BD55" i="21"/>
  <c r="BC6" i="8"/>
  <c r="BE55" i="21"/>
  <c r="BD6" i="8"/>
  <c r="BF55" i="21"/>
  <c r="BE6" i="8"/>
  <c r="BG55" i="21"/>
  <c r="BF6" i="8"/>
  <c r="BH55" i="21"/>
  <c r="BG6" i="8"/>
  <c r="BI55" i="21"/>
  <c r="BH6" i="8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31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33" i="2"/>
  <c r="A6" i="6"/>
  <c r="B6" i="6"/>
  <c r="A5" i="6"/>
  <c r="B5" i="6"/>
  <c r="A17" i="9"/>
  <c r="A17" i="4"/>
  <c r="B17" i="9"/>
  <c r="C17" i="9"/>
  <c r="D17" i="9"/>
  <c r="E17" i="9"/>
  <c r="F17" i="9"/>
  <c r="G17" i="9"/>
  <c r="H17" i="9"/>
  <c r="I17" i="9"/>
  <c r="J17" i="9"/>
  <c r="K17" i="9"/>
  <c r="L17" i="9"/>
  <c r="M17" i="9"/>
  <c r="B17" i="4"/>
  <c r="N17" i="9"/>
  <c r="O17" i="9"/>
  <c r="P17" i="9"/>
  <c r="Q17" i="9"/>
  <c r="R17" i="9"/>
  <c r="S17" i="9"/>
  <c r="T17" i="9"/>
  <c r="U17" i="9"/>
  <c r="V17" i="9"/>
  <c r="W17" i="9"/>
  <c r="X17" i="9"/>
  <c r="Y17" i="9"/>
  <c r="C17" i="4"/>
  <c r="Z17" i="9"/>
  <c r="AA17" i="9"/>
  <c r="AB17" i="9"/>
  <c r="AC17" i="9"/>
  <c r="AD17" i="9"/>
  <c r="AE17" i="9"/>
  <c r="AF17" i="9"/>
  <c r="AG17" i="9"/>
  <c r="AH17" i="9"/>
  <c r="AI17" i="9"/>
  <c r="AJ17" i="9"/>
  <c r="AK17" i="9"/>
  <c r="D17" i="4"/>
  <c r="AL17" i="9"/>
  <c r="AM17" i="9"/>
  <c r="AN17" i="9"/>
  <c r="AO17" i="9"/>
  <c r="AP17" i="9"/>
  <c r="AQ17" i="9"/>
  <c r="AR17" i="9"/>
  <c r="AS17" i="9"/>
  <c r="AT17" i="9"/>
  <c r="AU17" i="9"/>
  <c r="AV17" i="9"/>
  <c r="AW17" i="9"/>
  <c r="E17" i="4"/>
  <c r="AX17" i="9"/>
  <c r="AY17" i="9"/>
  <c r="AZ17" i="9"/>
  <c r="BA17" i="9"/>
  <c r="BB17" i="9"/>
  <c r="BC17" i="9"/>
  <c r="BD17" i="9"/>
  <c r="BE17" i="9"/>
  <c r="BF17" i="9"/>
  <c r="BG17" i="9"/>
  <c r="BH17" i="9"/>
  <c r="BI17" i="9"/>
  <c r="F17" i="4"/>
  <c r="A10" i="9"/>
  <c r="A10" i="4"/>
  <c r="B10" i="9"/>
  <c r="C10" i="9"/>
  <c r="D10" i="9"/>
  <c r="E10" i="9"/>
  <c r="F10" i="9"/>
  <c r="G10" i="9"/>
  <c r="H10" i="9"/>
  <c r="I10" i="9"/>
  <c r="J10" i="9"/>
  <c r="K10" i="9"/>
  <c r="L10" i="9"/>
  <c r="M10" i="9"/>
  <c r="B10" i="4"/>
  <c r="N10" i="9"/>
  <c r="O10" i="9"/>
  <c r="P10" i="9"/>
  <c r="Q10" i="9"/>
  <c r="R10" i="9"/>
  <c r="S10" i="9"/>
  <c r="T10" i="9"/>
  <c r="U10" i="9"/>
  <c r="V10" i="9"/>
  <c r="W10" i="9"/>
  <c r="X10" i="9"/>
  <c r="Y10" i="9"/>
  <c r="C10" i="4"/>
  <c r="Z10" i="9"/>
  <c r="AA10" i="9"/>
  <c r="AB10" i="9"/>
  <c r="AC10" i="9"/>
  <c r="AD10" i="9"/>
  <c r="AE10" i="9"/>
  <c r="AF10" i="9"/>
  <c r="AG10" i="9"/>
  <c r="AH10" i="9"/>
  <c r="AI10" i="9"/>
  <c r="AJ10" i="9"/>
  <c r="AK10" i="9"/>
  <c r="D10" i="4"/>
  <c r="AL10" i="9"/>
  <c r="AM10" i="9"/>
  <c r="AN10" i="9"/>
  <c r="AO10" i="9"/>
  <c r="AP10" i="9"/>
  <c r="AQ10" i="9"/>
  <c r="AR10" i="9"/>
  <c r="AS10" i="9"/>
  <c r="AT10" i="9"/>
  <c r="AU10" i="9"/>
  <c r="AV10" i="9"/>
  <c r="AW10" i="9"/>
  <c r="E10" i="4"/>
  <c r="AX10" i="9"/>
  <c r="AY10" i="9"/>
  <c r="AZ10" i="9"/>
  <c r="BA10" i="9"/>
  <c r="BB10" i="9"/>
  <c r="BC10" i="9"/>
  <c r="BD10" i="9"/>
  <c r="BE10" i="9"/>
  <c r="BF10" i="9"/>
  <c r="BG10" i="9"/>
  <c r="BH10" i="9"/>
  <c r="BI10" i="9"/>
  <c r="F10" i="4"/>
  <c r="A11" i="9"/>
  <c r="A11" i="4"/>
  <c r="B11" i="9"/>
  <c r="C11" i="9"/>
  <c r="D11" i="9"/>
  <c r="E11" i="9"/>
  <c r="F11" i="9"/>
  <c r="G11" i="9"/>
  <c r="H11" i="9"/>
  <c r="I11" i="9"/>
  <c r="J11" i="9"/>
  <c r="K11" i="9"/>
  <c r="L11" i="9"/>
  <c r="M11" i="9"/>
  <c r="B11" i="4"/>
  <c r="N11" i="9"/>
  <c r="O11" i="9"/>
  <c r="P11" i="9"/>
  <c r="Q11" i="9"/>
  <c r="R11" i="9"/>
  <c r="S11" i="9"/>
  <c r="T11" i="9"/>
  <c r="U11" i="9"/>
  <c r="V11" i="9"/>
  <c r="W11" i="9"/>
  <c r="X11" i="9"/>
  <c r="Y11" i="9"/>
  <c r="C11" i="4"/>
  <c r="Z11" i="9"/>
  <c r="AA11" i="9"/>
  <c r="AB11" i="9"/>
  <c r="AC11" i="9"/>
  <c r="AD11" i="9"/>
  <c r="AE11" i="9"/>
  <c r="AF11" i="9"/>
  <c r="AG11" i="9"/>
  <c r="AH11" i="9"/>
  <c r="AI11" i="9"/>
  <c r="AJ11" i="9"/>
  <c r="AK11" i="9"/>
  <c r="D11" i="4"/>
  <c r="AL11" i="9"/>
  <c r="AM11" i="9"/>
  <c r="AN11" i="9"/>
  <c r="AO11" i="9"/>
  <c r="AP11" i="9"/>
  <c r="AQ11" i="9"/>
  <c r="AR11" i="9"/>
  <c r="AS11" i="9"/>
  <c r="AT11" i="9"/>
  <c r="AU11" i="9"/>
  <c r="AV11" i="9"/>
  <c r="AW11" i="9"/>
  <c r="E11" i="4"/>
  <c r="AX11" i="9"/>
  <c r="AY11" i="9"/>
  <c r="AZ11" i="9"/>
  <c r="BA11" i="9"/>
  <c r="BB11" i="9"/>
  <c r="BC11" i="9"/>
  <c r="BD11" i="9"/>
  <c r="BE11" i="9"/>
  <c r="BF11" i="9"/>
  <c r="BG11" i="9"/>
  <c r="BH11" i="9"/>
  <c r="BI11" i="9"/>
  <c r="F11" i="4"/>
  <c r="A12" i="9"/>
  <c r="A12" i="4"/>
  <c r="B12" i="9"/>
  <c r="C12" i="9"/>
  <c r="D12" i="9"/>
  <c r="E12" i="9"/>
  <c r="F12" i="9"/>
  <c r="G12" i="9"/>
  <c r="H12" i="9"/>
  <c r="I12" i="9"/>
  <c r="J12" i="9"/>
  <c r="K12" i="9"/>
  <c r="L12" i="9"/>
  <c r="M12" i="9"/>
  <c r="B12" i="4"/>
  <c r="N12" i="9"/>
  <c r="O12" i="9"/>
  <c r="P12" i="9"/>
  <c r="Q12" i="9"/>
  <c r="R12" i="9"/>
  <c r="S12" i="9"/>
  <c r="T12" i="9"/>
  <c r="U12" i="9"/>
  <c r="V12" i="9"/>
  <c r="W12" i="9"/>
  <c r="X12" i="9"/>
  <c r="Y12" i="9"/>
  <c r="C12" i="4"/>
  <c r="Z12" i="9"/>
  <c r="AA12" i="9"/>
  <c r="AB12" i="9"/>
  <c r="AC12" i="9"/>
  <c r="AD12" i="9"/>
  <c r="AE12" i="9"/>
  <c r="AF12" i="9"/>
  <c r="AG12" i="9"/>
  <c r="AH12" i="9"/>
  <c r="AI12" i="9"/>
  <c r="AJ12" i="9"/>
  <c r="AK12" i="9"/>
  <c r="D12" i="4"/>
  <c r="AL12" i="9"/>
  <c r="AM12" i="9"/>
  <c r="AN12" i="9"/>
  <c r="AO12" i="9"/>
  <c r="AP12" i="9"/>
  <c r="AQ12" i="9"/>
  <c r="AR12" i="9"/>
  <c r="AS12" i="9"/>
  <c r="AT12" i="9"/>
  <c r="AU12" i="9"/>
  <c r="AV12" i="9"/>
  <c r="AW12" i="9"/>
  <c r="E12" i="4"/>
  <c r="AX12" i="9"/>
  <c r="AY12" i="9"/>
  <c r="AZ12" i="9"/>
  <c r="BA12" i="9"/>
  <c r="BB12" i="9"/>
  <c r="BC12" i="9"/>
  <c r="BD12" i="9"/>
  <c r="BE12" i="9"/>
  <c r="BF12" i="9"/>
  <c r="BG12" i="9"/>
  <c r="BH12" i="9"/>
  <c r="BI12" i="9"/>
  <c r="F12" i="4"/>
  <c r="A13" i="9"/>
  <c r="A13" i="4"/>
  <c r="B13" i="9"/>
  <c r="C13" i="9"/>
  <c r="D13" i="9"/>
  <c r="E13" i="9"/>
  <c r="F13" i="9"/>
  <c r="G13" i="9"/>
  <c r="H13" i="9"/>
  <c r="I13" i="9"/>
  <c r="J13" i="9"/>
  <c r="K13" i="9"/>
  <c r="L13" i="9"/>
  <c r="M13" i="9"/>
  <c r="B13" i="4"/>
  <c r="N13" i="9"/>
  <c r="O13" i="9"/>
  <c r="P13" i="9"/>
  <c r="Q13" i="9"/>
  <c r="R13" i="9"/>
  <c r="S13" i="9"/>
  <c r="T13" i="9"/>
  <c r="U13" i="9"/>
  <c r="V13" i="9"/>
  <c r="W13" i="9"/>
  <c r="X13" i="9"/>
  <c r="Y13" i="9"/>
  <c r="C13" i="4"/>
  <c r="Z13" i="9"/>
  <c r="AA13" i="9"/>
  <c r="AB13" i="9"/>
  <c r="AC13" i="9"/>
  <c r="AD13" i="9"/>
  <c r="AE13" i="9"/>
  <c r="AF13" i="9"/>
  <c r="AG13" i="9"/>
  <c r="AH13" i="9"/>
  <c r="AI13" i="9"/>
  <c r="AJ13" i="9"/>
  <c r="AK13" i="9"/>
  <c r="D13" i="4"/>
  <c r="AL13" i="9"/>
  <c r="AM13" i="9"/>
  <c r="AN13" i="9"/>
  <c r="AO13" i="9"/>
  <c r="AP13" i="9"/>
  <c r="AQ13" i="9"/>
  <c r="AR13" i="9"/>
  <c r="AS13" i="9"/>
  <c r="AT13" i="9"/>
  <c r="AU13" i="9"/>
  <c r="AV13" i="9"/>
  <c r="AW13" i="9"/>
  <c r="E13" i="4"/>
  <c r="AX13" i="9"/>
  <c r="AY13" i="9"/>
  <c r="AZ13" i="9"/>
  <c r="BA13" i="9"/>
  <c r="BB13" i="9"/>
  <c r="BC13" i="9"/>
  <c r="BD13" i="9"/>
  <c r="BE13" i="9"/>
  <c r="BF13" i="9"/>
  <c r="BG13" i="9"/>
  <c r="BH13" i="9"/>
  <c r="BI13" i="9"/>
  <c r="F13" i="4"/>
  <c r="A14" i="9"/>
  <c r="A14" i="4"/>
  <c r="B14" i="9"/>
  <c r="C14" i="9"/>
  <c r="D14" i="9"/>
  <c r="E14" i="9"/>
  <c r="F14" i="9"/>
  <c r="G14" i="9"/>
  <c r="H14" i="9"/>
  <c r="I14" i="9"/>
  <c r="J14" i="9"/>
  <c r="K14" i="9"/>
  <c r="L14" i="9"/>
  <c r="M14" i="9"/>
  <c r="B14" i="4"/>
  <c r="N14" i="9"/>
  <c r="O14" i="9"/>
  <c r="P14" i="9"/>
  <c r="Q14" i="9"/>
  <c r="R14" i="9"/>
  <c r="S14" i="9"/>
  <c r="T14" i="9"/>
  <c r="U14" i="9"/>
  <c r="V14" i="9"/>
  <c r="W14" i="9"/>
  <c r="X14" i="9"/>
  <c r="Y14" i="9"/>
  <c r="C14" i="4"/>
  <c r="Z14" i="9"/>
  <c r="AA14" i="9"/>
  <c r="AB14" i="9"/>
  <c r="AC14" i="9"/>
  <c r="AD14" i="9"/>
  <c r="AE14" i="9"/>
  <c r="AF14" i="9"/>
  <c r="AG14" i="9"/>
  <c r="AH14" i="9"/>
  <c r="AI14" i="9"/>
  <c r="AJ14" i="9"/>
  <c r="AK14" i="9"/>
  <c r="D14" i="4"/>
  <c r="AL14" i="9"/>
  <c r="AM14" i="9"/>
  <c r="AN14" i="9"/>
  <c r="AO14" i="9"/>
  <c r="AP14" i="9"/>
  <c r="AQ14" i="9"/>
  <c r="AR14" i="9"/>
  <c r="AS14" i="9"/>
  <c r="AT14" i="9"/>
  <c r="AU14" i="9"/>
  <c r="AV14" i="9"/>
  <c r="AW14" i="9"/>
  <c r="E14" i="4"/>
  <c r="AX14" i="9"/>
  <c r="AY14" i="9"/>
  <c r="AZ14" i="9"/>
  <c r="BA14" i="9"/>
  <c r="BB14" i="9"/>
  <c r="BC14" i="9"/>
  <c r="BD14" i="9"/>
  <c r="BE14" i="9"/>
  <c r="BF14" i="9"/>
  <c r="BG14" i="9"/>
  <c r="BH14" i="9"/>
  <c r="BI14" i="9"/>
  <c r="F14" i="4"/>
  <c r="A15" i="9"/>
  <c r="A15" i="4"/>
  <c r="B15" i="9"/>
  <c r="C15" i="9"/>
  <c r="D15" i="9"/>
  <c r="E15" i="9"/>
  <c r="F15" i="9"/>
  <c r="G15" i="9"/>
  <c r="H15" i="9"/>
  <c r="I15" i="9"/>
  <c r="J15" i="9"/>
  <c r="K15" i="9"/>
  <c r="L15" i="9"/>
  <c r="M15" i="9"/>
  <c r="B15" i="4"/>
  <c r="N15" i="9"/>
  <c r="O15" i="9"/>
  <c r="P15" i="9"/>
  <c r="Q15" i="9"/>
  <c r="R15" i="9"/>
  <c r="S15" i="9"/>
  <c r="T15" i="9"/>
  <c r="U15" i="9"/>
  <c r="V15" i="9"/>
  <c r="W15" i="9"/>
  <c r="X15" i="9"/>
  <c r="Y15" i="9"/>
  <c r="C15" i="4"/>
  <c r="Z15" i="9"/>
  <c r="AA15" i="9"/>
  <c r="AB15" i="9"/>
  <c r="AC15" i="9"/>
  <c r="AD15" i="9"/>
  <c r="AE15" i="9"/>
  <c r="AF15" i="9"/>
  <c r="AG15" i="9"/>
  <c r="AH15" i="9"/>
  <c r="AI15" i="9"/>
  <c r="AJ15" i="9"/>
  <c r="AK15" i="9"/>
  <c r="D15" i="4"/>
  <c r="AL15" i="9"/>
  <c r="AM15" i="9"/>
  <c r="AN15" i="9"/>
  <c r="AO15" i="9"/>
  <c r="AP15" i="9"/>
  <c r="AQ15" i="9"/>
  <c r="AR15" i="9"/>
  <c r="AS15" i="9"/>
  <c r="AT15" i="9"/>
  <c r="AU15" i="9"/>
  <c r="AV15" i="9"/>
  <c r="AW15" i="9"/>
  <c r="E15" i="4"/>
  <c r="AX15" i="9"/>
  <c r="AY15" i="9"/>
  <c r="AZ15" i="9"/>
  <c r="BA15" i="9"/>
  <c r="BB15" i="9"/>
  <c r="BC15" i="9"/>
  <c r="BD15" i="9"/>
  <c r="BE15" i="9"/>
  <c r="BF15" i="9"/>
  <c r="BG15" i="9"/>
  <c r="BH15" i="9"/>
  <c r="BI15" i="9"/>
  <c r="F15" i="4"/>
  <c r="A16" i="9"/>
  <c r="A16" i="4"/>
  <c r="B16" i="9"/>
  <c r="C16" i="9"/>
  <c r="D16" i="9"/>
  <c r="E16" i="9"/>
  <c r="F16" i="9"/>
  <c r="G16" i="9"/>
  <c r="H16" i="9"/>
  <c r="I16" i="9"/>
  <c r="J16" i="9"/>
  <c r="K16" i="9"/>
  <c r="L16" i="9"/>
  <c r="M16" i="9"/>
  <c r="B16" i="4"/>
  <c r="N16" i="9"/>
  <c r="O16" i="9"/>
  <c r="P16" i="9"/>
  <c r="Q16" i="9"/>
  <c r="R16" i="9"/>
  <c r="S16" i="9"/>
  <c r="T16" i="9"/>
  <c r="U16" i="9"/>
  <c r="V16" i="9"/>
  <c r="W16" i="9"/>
  <c r="X16" i="9"/>
  <c r="Y16" i="9"/>
  <c r="C16" i="4"/>
  <c r="Z16" i="9"/>
  <c r="AA16" i="9"/>
  <c r="AB16" i="9"/>
  <c r="AC16" i="9"/>
  <c r="AD16" i="9"/>
  <c r="AE16" i="9"/>
  <c r="AF16" i="9"/>
  <c r="AG16" i="9"/>
  <c r="AH16" i="9"/>
  <c r="AI16" i="9"/>
  <c r="AJ16" i="9"/>
  <c r="AK16" i="9"/>
  <c r="D16" i="4"/>
  <c r="AL16" i="9"/>
  <c r="AM16" i="9"/>
  <c r="AN16" i="9"/>
  <c r="AO16" i="9"/>
  <c r="AP16" i="9"/>
  <c r="AQ16" i="9"/>
  <c r="AR16" i="9"/>
  <c r="AS16" i="9"/>
  <c r="AT16" i="9"/>
  <c r="AU16" i="9"/>
  <c r="AV16" i="9"/>
  <c r="AW16" i="9"/>
  <c r="E16" i="4"/>
  <c r="AX16" i="9"/>
  <c r="AY16" i="9"/>
  <c r="AZ16" i="9"/>
  <c r="BA16" i="9"/>
  <c r="BB16" i="9"/>
  <c r="BC16" i="9"/>
  <c r="BD16" i="9"/>
  <c r="BE16" i="9"/>
  <c r="BF16" i="9"/>
  <c r="BG16" i="9"/>
  <c r="BH16" i="9"/>
  <c r="BI16" i="9"/>
  <c r="F16" i="4"/>
  <c r="A19" i="9"/>
  <c r="A19" i="4"/>
  <c r="B4" i="7"/>
  <c r="C4" i="2"/>
  <c r="C6" i="2"/>
  <c r="B3" i="7"/>
  <c r="B5" i="7"/>
  <c r="B21" i="7"/>
  <c r="B23" i="7"/>
  <c r="B25" i="7"/>
  <c r="B27" i="7"/>
  <c r="B29" i="7"/>
  <c r="D4" i="2"/>
  <c r="D6" i="2"/>
  <c r="C3" i="7"/>
  <c r="C4" i="7"/>
  <c r="C5" i="7"/>
  <c r="C21" i="7"/>
  <c r="C23" i="7"/>
  <c r="C25" i="7"/>
  <c r="C27" i="7"/>
  <c r="C29" i="7"/>
  <c r="E4" i="2"/>
  <c r="E6" i="2"/>
  <c r="D3" i="7"/>
  <c r="D4" i="7"/>
  <c r="D5" i="7"/>
  <c r="D21" i="7"/>
  <c r="D23" i="7"/>
  <c r="D25" i="7"/>
  <c r="D27" i="7"/>
  <c r="D29" i="7"/>
  <c r="F4" i="2"/>
  <c r="F6" i="2"/>
  <c r="E3" i="7"/>
  <c r="E4" i="7"/>
  <c r="E5" i="7"/>
  <c r="E21" i="7"/>
  <c r="E23" i="7"/>
  <c r="E25" i="7"/>
  <c r="E27" i="7"/>
  <c r="E29" i="7"/>
  <c r="G4" i="2"/>
  <c r="G6" i="2"/>
  <c r="F3" i="7"/>
  <c r="F4" i="7"/>
  <c r="F5" i="7"/>
  <c r="F21" i="7"/>
  <c r="F23" i="7"/>
  <c r="F25" i="7"/>
  <c r="F27" i="7"/>
  <c r="F29" i="7"/>
  <c r="H4" i="2"/>
  <c r="H6" i="2"/>
  <c r="G3" i="7"/>
  <c r="G4" i="7"/>
  <c r="G5" i="7"/>
  <c r="G21" i="7"/>
  <c r="G23" i="7"/>
  <c r="G25" i="7"/>
  <c r="G27" i="7"/>
  <c r="G29" i="7"/>
  <c r="I4" i="2"/>
  <c r="I6" i="2"/>
  <c r="H3" i="7"/>
  <c r="H4" i="7"/>
  <c r="H5" i="7"/>
  <c r="H21" i="7"/>
  <c r="H23" i="7"/>
  <c r="H25" i="7"/>
  <c r="H27" i="7"/>
  <c r="H29" i="7"/>
  <c r="J4" i="2"/>
  <c r="J6" i="2"/>
  <c r="I3" i="7"/>
  <c r="I4" i="7"/>
  <c r="I5" i="7"/>
  <c r="I21" i="7"/>
  <c r="I23" i="7"/>
  <c r="I25" i="7"/>
  <c r="I27" i="7"/>
  <c r="I29" i="7"/>
  <c r="K4" i="2"/>
  <c r="K6" i="2"/>
  <c r="J3" i="7"/>
  <c r="J4" i="7"/>
  <c r="J5" i="7"/>
  <c r="J21" i="7"/>
  <c r="J23" i="7"/>
  <c r="J25" i="7"/>
  <c r="J27" i="7"/>
  <c r="J29" i="7"/>
  <c r="L4" i="2"/>
  <c r="L6" i="2"/>
  <c r="K3" i="7"/>
  <c r="K4" i="7"/>
  <c r="K5" i="7"/>
  <c r="K21" i="7"/>
  <c r="K23" i="7"/>
  <c r="K25" i="7"/>
  <c r="K27" i="7"/>
  <c r="K29" i="7"/>
  <c r="M4" i="2"/>
  <c r="M6" i="2"/>
  <c r="L3" i="7"/>
  <c r="L4" i="7"/>
  <c r="L5" i="7"/>
  <c r="L21" i="7"/>
  <c r="L23" i="7"/>
  <c r="L25" i="7"/>
  <c r="L27" i="7"/>
  <c r="L29" i="7"/>
  <c r="N4" i="2"/>
  <c r="N6" i="2"/>
  <c r="M3" i="7"/>
  <c r="M4" i="7"/>
  <c r="M5" i="7"/>
  <c r="M21" i="7"/>
  <c r="M23" i="7"/>
  <c r="M25" i="7"/>
  <c r="M27" i="7"/>
  <c r="M29" i="7"/>
  <c r="B31" i="7"/>
  <c r="B19" i="9"/>
  <c r="C31" i="7"/>
  <c r="C19" i="9"/>
  <c r="D31" i="7"/>
  <c r="D19" i="9"/>
  <c r="E31" i="7"/>
  <c r="E19" i="9"/>
  <c r="F31" i="7"/>
  <c r="F19" i="9"/>
  <c r="G31" i="7"/>
  <c r="G19" i="9"/>
  <c r="H31" i="7"/>
  <c r="H19" i="9"/>
  <c r="I31" i="7"/>
  <c r="I19" i="9"/>
  <c r="J31" i="7"/>
  <c r="J19" i="9"/>
  <c r="K31" i="7"/>
  <c r="K19" i="9"/>
  <c r="L31" i="7"/>
  <c r="L19" i="9"/>
  <c r="M31" i="7"/>
  <c r="M19" i="9"/>
  <c r="B19" i="4"/>
  <c r="O4" i="2"/>
  <c r="O6" i="2"/>
  <c r="N3" i="7"/>
  <c r="N4" i="7"/>
  <c r="N5" i="7"/>
  <c r="N21" i="7"/>
  <c r="N23" i="7"/>
  <c r="N25" i="7"/>
  <c r="N27" i="7"/>
  <c r="N29" i="7"/>
  <c r="P4" i="2"/>
  <c r="P6" i="2"/>
  <c r="O3" i="7"/>
  <c r="O4" i="7"/>
  <c r="O5" i="7"/>
  <c r="O21" i="7"/>
  <c r="O23" i="7"/>
  <c r="O25" i="7"/>
  <c r="O27" i="7"/>
  <c r="O29" i="7"/>
  <c r="Q4" i="2"/>
  <c r="Q6" i="2"/>
  <c r="P3" i="7"/>
  <c r="P4" i="7"/>
  <c r="P5" i="7"/>
  <c r="P21" i="7"/>
  <c r="P23" i="7"/>
  <c r="P25" i="7"/>
  <c r="P27" i="7"/>
  <c r="P29" i="7"/>
  <c r="R4" i="2"/>
  <c r="R6" i="2"/>
  <c r="Q3" i="7"/>
  <c r="Q4" i="7"/>
  <c r="Q5" i="7"/>
  <c r="Q21" i="7"/>
  <c r="Q23" i="7"/>
  <c r="Q25" i="7"/>
  <c r="Q27" i="7"/>
  <c r="Q29" i="7"/>
  <c r="S4" i="2"/>
  <c r="S6" i="2"/>
  <c r="R3" i="7"/>
  <c r="R4" i="7"/>
  <c r="R5" i="7"/>
  <c r="R21" i="7"/>
  <c r="R23" i="7"/>
  <c r="R25" i="7"/>
  <c r="R27" i="7"/>
  <c r="R29" i="7"/>
  <c r="T4" i="2"/>
  <c r="T6" i="2"/>
  <c r="S3" i="7"/>
  <c r="S4" i="7"/>
  <c r="S5" i="7"/>
  <c r="S21" i="7"/>
  <c r="S23" i="7"/>
  <c r="S25" i="7"/>
  <c r="S27" i="7"/>
  <c r="S29" i="7"/>
  <c r="U4" i="2"/>
  <c r="U6" i="2"/>
  <c r="T3" i="7"/>
  <c r="T4" i="7"/>
  <c r="T5" i="7"/>
  <c r="T21" i="7"/>
  <c r="T23" i="7"/>
  <c r="T25" i="7"/>
  <c r="T27" i="7"/>
  <c r="T29" i="7"/>
  <c r="V4" i="2"/>
  <c r="V6" i="2"/>
  <c r="U3" i="7"/>
  <c r="U4" i="7"/>
  <c r="U5" i="7"/>
  <c r="U21" i="7"/>
  <c r="U23" i="7"/>
  <c r="U25" i="7"/>
  <c r="U27" i="7"/>
  <c r="U29" i="7"/>
  <c r="W4" i="2"/>
  <c r="W6" i="2"/>
  <c r="V3" i="7"/>
  <c r="V4" i="7"/>
  <c r="V5" i="7"/>
  <c r="V21" i="7"/>
  <c r="V23" i="7"/>
  <c r="V25" i="7"/>
  <c r="V27" i="7"/>
  <c r="V29" i="7"/>
  <c r="X4" i="2"/>
  <c r="X6" i="2"/>
  <c r="W3" i="7"/>
  <c r="W4" i="7"/>
  <c r="W5" i="7"/>
  <c r="W21" i="7"/>
  <c r="W23" i="7"/>
  <c r="W25" i="7"/>
  <c r="W27" i="7"/>
  <c r="W29" i="7"/>
  <c r="Y4" i="2"/>
  <c r="Y6" i="2"/>
  <c r="X3" i="7"/>
  <c r="X4" i="7"/>
  <c r="X5" i="7"/>
  <c r="X21" i="7"/>
  <c r="X23" i="7"/>
  <c r="X25" i="7"/>
  <c r="X27" i="7"/>
  <c r="X29" i="7"/>
  <c r="Z4" i="2"/>
  <c r="Z6" i="2"/>
  <c r="Y3" i="7"/>
  <c r="Y4" i="7"/>
  <c r="Y5" i="7"/>
  <c r="Y21" i="7"/>
  <c r="Y23" i="7"/>
  <c r="Y25" i="7"/>
  <c r="Y27" i="7"/>
  <c r="Y29" i="7"/>
  <c r="N31" i="7"/>
  <c r="N19" i="9"/>
  <c r="O31" i="7"/>
  <c r="O19" i="9"/>
  <c r="P31" i="7"/>
  <c r="P19" i="9"/>
  <c r="Q31" i="7"/>
  <c r="Q19" i="9"/>
  <c r="R31" i="7"/>
  <c r="R19" i="9"/>
  <c r="S31" i="7"/>
  <c r="S19" i="9"/>
  <c r="T31" i="7"/>
  <c r="T19" i="9"/>
  <c r="U31" i="7"/>
  <c r="U19" i="9"/>
  <c r="V31" i="7"/>
  <c r="V19" i="9"/>
  <c r="W31" i="7"/>
  <c r="W19" i="9"/>
  <c r="X31" i="7"/>
  <c r="X19" i="9"/>
  <c r="Y31" i="7"/>
  <c r="Y19" i="9"/>
  <c r="C19" i="4"/>
  <c r="AA4" i="2"/>
  <c r="AA6" i="2"/>
  <c r="Z3" i="7"/>
  <c r="Z4" i="7"/>
  <c r="Z5" i="7"/>
  <c r="Z21" i="7"/>
  <c r="Z23" i="7"/>
  <c r="Z25" i="7"/>
  <c r="Z27" i="7"/>
  <c r="Z29" i="7"/>
  <c r="AB4" i="2"/>
  <c r="AB6" i="2"/>
  <c r="AA3" i="7"/>
  <c r="AA4" i="7"/>
  <c r="AA5" i="7"/>
  <c r="AA21" i="7"/>
  <c r="AA23" i="7"/>
  <c r="AA25" i="7"/>
  <c r="AA27" i="7"/>
  <c r="AA29" i="7"/>
  <c r="AC4" i="2"/>
  <c r="AC6" i="2"/>
  <c r="AB3" i="7"/>
  <c r="AB4" i="7"/>
  <c r="AB5" i="7"/>
  <c r="AB21" i="7"/>
  <c r="AB23" i="7"/>
  <c r="AB25" i="7"/>
  <c r="AB27" i="7"/>
  <c r="AB29" i="7"/>
  <c r="AD4" i="2"/>
  <c r="AD6" i="2"/>
  <c r="AC3" i="7"/>
  <c r="AC4" i="7"/>
  <c r="AC5" i="7"/>
  <c r="AC21" i="7"/>
  <c r="AC23" i="7"/>
  <c r="AC25" i="7"/>
  <c r="AC27" i="7"/>
  <c r="AC29" i="7"/>
  <c r="AE4" i="2"/>
  <c r="AE6" i="2"/>
  <c r="AD3" i="7"/>
  <c r="AD4" i="7"/>
  <c r="AD5" i="7"/>
  <c r="AD21" i="7"/>
  <c r="AD23" i="7"/>
  <c r="AD25" i="7"/>
  <c r="AD27" i="7"/>
  <c r="AD29" i="7"/>
  <c r="AF4" i="2"/>
  <c r="AF6" i="2"/>
  <c r="AE3" i="7"/>
  <c r="AE4" i="7"/>
  <c r="AE5" i="7"/>
  <c r="AE21" i="7"/>
  <c r="AE23" i="7"/>
  <c r="AE25" i="7"/>
  <c r="AE27" i="7"/>
  <c r="AE29" i="7"/>
  <c r="AG4" i="2"/>
  <c r="AG6" i="2"/>
  <c r="AF3" i="7"/>
  <c r="AF4" i="7"/>
  <c r="AF5" i="7"/>
  <c r="AF21" i="7"/>
  <c r="AF23" i="7"/>
  <c r="AF25" i="7"/>
  <c r="AF27" i="7"/>
  <c r="AF29" i="7"/>
  <c r="AH4" i="2"/>
  <c r="AH6" i="2"/>
  <c r="AG3" i="7"/>
  <c r="AG4" i="7"/>
  <c r="AG5" i="7"/>
  <c r="AG21" i="7"/>
  <c r="AG23" i="7"/>
  <c r="AG25" i="7"/>
  <c r="AG27" i="7"/>
  <c r="AG29" i="7"/>
  <c r="AI4" i="2"/>
  <c r="AI6" i="2"/>
  <c r="AH3" i="7"/>
  <c r="AH4" i="7"/>
  <c r="AH5" i="7"/>
  <c r="AH21" i="7"/>
  <c r="AH23" i="7"/>
  <c r="AH25" i="7"/>
  <c r="AH27" i="7"/>
  <c r="AH29" i="7"/>
  <c r="AJ4" i="2"/>
  <c r="AJ6" i="2"/>
  <c r="AI3" i="7"/>
  <c r="AI4" i="7"/>
  <c r="AI5" i="7"/>
  <c r="AI21" i="7"/>
  <c r="AI23" i="7"/>
  <c r="AI25" i="7"/>
  <c r="AI27" i="7"/>
  <c r="AI29" i="7"/>
  <c r="AK4" i="2"/>
  <c r="AK6" i="2"/>
  <c r="AJ3" i="7"/>
  <c r="AJ4" i="7"/>
  <c r="AJ5" i="7"/>
  <c r="AJ21" i="7"/>
  <c r="AJ23" i="7"/>
  <c r="AJ25" i="7"/>
  <c r="AJ27" i="7"/>
  <c r="AJ29" i="7"/>
  <c r="AL4" i="2"/>
  <c r="AL6" i="2"/>
  <c r="AK3" i="7"/>
  <c r="AK4" i="7"/>
  <c r="AK5" i="7"/>
  <c r="AK21" i="7"/>
  <c r="AK23" i="7"/>
  <c r="AK25" i="7"/>
  <c r="AK27" i="7"/>
  <c r="AK29" i="7"/>
  <c r="Z31" i="7"/>
  <c r="Z19" i="9"/>
  <c r="AA31" i="7"/>
  <c r="AA19" i="9"/>
  <c r="AB31" i="7"/>
  <c r="AB19" i="9"/>
  <c r="AC31" i="7"/>
  <c r="AC19" i="9"/>
  <c r="AD31" i="7"/>
  <c r="AD19" i="9"/>
  <c r="AE31" i="7"/>
  <c r="AE19" i="9"/>
  <c r="AF31" i="7"/>
  <c r="AF19" i="9"/>
  <c r="AG31" i="7"/>
  <c r="AG19" i="9"/>
  <c r="AH31" i="7"/>
  <c r="AH19" i="9"/>
  <c r="AI31" i="7"/>
  <c r="AI19" i="9"/>
  <c r="AJ31" i="7"/>
  <c r="AJ19" i="9"/>
  <c r="AK31" i="7"/>
  <c r="AK19" i="9"/>
  <c r="D19" i="4"/>
  <c r="AM4" i="2"/>
  <c r="AM6" i="2"/>
  <c r="AL3" i="7"/>
  <c r="AL4" i="7"/>
  <c r="AL5" i="7"/>
  <c r="AL21" i="7"/>
  <c r="AL23" i="7"/>
  <c r="AL25" i="7"/>
  <c r="AL27" i="7"/>
  <c r="AL29" i="7"/>
  <c r="AN4" i="2"/>
  <c r="AN6" i="2"/>
  <c r="AM3" i="7"/>
  <c r="AM4" i="7"/>
  <c r="AM5" i="7"/>
  <c r="AM21" i="7"/>
  <c r="AM23" i="7"/>
  <c r="AM25" i="7"/>
  <c r="AM27" i="7"/>
  <c r="AM29" i="7"/>
  <c r="AO4" i="2"/>
  <c r="AO6" i="2"/>
  <c r="AN3" i="7"/>
  <c r="AN4" i="7"/>
  <c r="AN5" i="7"/>
  <c r="AN21" i="7"/>
  <c r="AN23" i="7"/>
  <c r="AN25" i="7"/>
  <c r="AN27" i="7"/>
  <c r="AN29" i="7"/>
  <c r="AP4" i="2"/>
  <c r="AP6" i="2"/>
  <c r="AO3" i="7"/>
  <c r="AO4" i="7"/>
  <c r="AO5" i="7"/>
  <c r="AO21" i="7"/>
  <c r="AO23" i="7"/>
  <c r="AO25" i="7"/>
  <c r="AO27" i="7"/>
  <c r="AO29" i="7"/>
  <c r="AQ4" i="2"/>
  <c r="AQ6" i="2"/>
  <c r="AP3" i="7"/>
  <c r="AP4" i="7"/>
  <c r="AP5" i="7"/>
  <c r="AP21" i="7"/>
  <c r="AP23" i="7"/>
  <c r="AP25" i="7"/>
  <c r="AP27" i="7"/>
  <c r="AP29" i="7"/>
  <c r="AR4" i="2"/>
  <c r="AR6" i="2"/>
  <c r="AQ3" i="7"/>
  <c r="AQ4" i="7"/>
  <c r="AQ5" i="7"/>
  <c r="AQ21" i="7"/>
  <c r="AQ23" i="7"/>
  <c r="AQ25" i="7"/>
  <c r="AQ27" i="7"/>
  <c r="AQ29" i="7"/>
  <c r="AS4" i="2"/>
  <c r="AS6" i="2"/>
  <c r="AR3" i="7"/>
  <c r="AR4" i="7"/>
  <c r="AR5" i="7"/>
  <c r="AR21" i="7"/>
  <c r="AR23" i="7"/>
  <c r="AR25" i="7"/>
  <c r="AR27" i="7"/>
  <c r="AR29" i="7"/>
  <c r="AT4" i="2"/>
  <c r="AT6" i="2"/>
  <c r="AS3" i="7"/>
  <c r="AS4" i="7"/>
  <c r="AS5" i="7"/>
  <c r="AS21" i="7"/>
  <c r="AS23" i="7"/>
  <c r="AS25" i="7"/>
  <c r="AS27" i="7"/>
  <c r="AS29" i="7"/>
  <c r="AU4" i="2"/>
  <c r="AU6" i="2"/>
  <c r="AT3" i="7"/>
  <c r="AT4" i="7"/>
  <c r="AT5" i="7"/>
  <c r="AT21" i="7"/>
  <c r="AT23" i="7"/>
  <c r="AT25" i="7"/>
  <c r="AT27" i="7"/>
  <c r="AT29" i="7"/>
  <c r="AV4" i="2"/>
  <c r="AV6" i="2"/>
  <c r="AU3" i="7"/>
  <c r="AU4" i="7"/>
  <c r="AU5" i="7"/>
  <c r="AU21" i="7"/>
  <c r="AU23" i="7"/>
  <c r="AU25" i="7"/>
  <c r="AU27" i="7"/>
  <c r="AU29" i="7"/>
  <c r="AW4" i="2"/>
  <c r="AW6" i="2"/>
  <c r="AV3" i="7"/>
  <c r="AV4" i="7"/>
  <c r="AV5" i="7"/>
  <c r="AV21" i="7"/>
  <c r="AV23" i="7"/>
  <c r="AV25" i="7"/>
  <c r="AV27" i="7"/>
  <c r="AV29" i="7"/>
  <c r="AX4" i="2"/>
  <c r="AX6" i="2"/>
  <c r="AW3" i="7"/>
  <c r="AW4" i="7"/>
  <c r="AW5" i="7"/>
  <c r="AW21" i="7"/>
  <c r="AW23" i="7"/>
  <c r="AW25" i="7"/>
  <c r="AW27" i="7"/>
  <c r="AW29" i="7"/>
  <c r="AL31" i="7"/>
  <c r="AL19" i="9"/>
  <c r="AM31" i="7"/>
  <c r="AM19" i="9"/>
  <c r="AN31" i="7"/>
  <c r="AN19" i="9"/>
  <c r="AO31" i="7"/>
  <c r="AO19" i="9"/>
  <c r="AP31" i="7"/>
  <c r="AP19" i="9"/>
  <c r="AQ31" i="7"/>
  <c r="AQ19" i="9"/>
  <c r="AR31" i="7"/>
  <c r="AR19" i="9"/>
  <c r="AS31" i="7"/>
  <c r="AS19" i="9"/>
  <c r="AT31" i="7"/>
  <c r="AT19" i="9"/>
  <c r="AU31" i="7"/>
  <c r="AU19" i="9"/>
  <c r="AV31" i="7"/>
  <c r="AV19" i="9"/>
  <c r="AW31" i="7"/>
  <c r="AW19" i="9"/>
  <c r="E19" i="4"/>
  <c r="AY4" i="2"/>
  <c r="AY6" i="2"/>
  <c r="AX3" i="7"/>
  <c r="AX4" i="7"/>
  <c r="AX5" i="7"/>
  <c r="AX21" i="7"/>
  <c r="AX23" i="7"/>
  <c r="AX25" i="7"/>
  <c r="AX27" i="7"/>
  <c r="AX29" i="7"/>
  <c r="AZ4" i="2"/>
  <c r="AZ6" i="2"/>
  <c r="AY3" i="7"/>
  <c r="AY4" i="7"/>
  <c r="AY5" i="7"/>
  <c r="AY21" i="7"/>
  <c r="AY23" i="7"/>
  <c r="AY25" i="7"/>
  <c r="AY27" i="7"/>
  <c r="AY29" i="7"/>
  <c r="BA4" i="2"/>
  <c r="BA6" i="2"/>
  <c r="AZ3" i="7"/>
  <c r="AZ4" i="7"/>
  <c r="AZ5" i="7"/>
  <c r="AZ21" i="7"/>
  <c r="AZ23" i="7"/>
  <c r="AZ25" i="7"/>
  <c r="AZ27" i="7"/>
  <c r="AZ29" i="7"/>
  <c r="BB4" i="2"/>
  <c r="BB6" i="2"/>
  <c r="BA3" i="7"/>
  <c r="BA4" i="7"/>
  <c r="BA5" i="7"/>
  <c r="BA21" i="7"/>
  <c r="BA23" i="7"/>
  <c r="BA25" i="7"/>
  <c r="BA27" i="7"/>
  <c r="BA29" i="7"/>
  <c r="BC4" i="2"/>
  <c r="BC6" i="2"/>
  <c r="BB3" i="7"/>
  <c r="BB4" i="7"/>
  <c r="BB5" i="7"/>
  <c r="BB21" i="7"/>
  <c r="BB23" i="7"/>
  <c r="BB25" i="7"/>
  <c r="BB27" i="7"/>
  <c r="BB29" i="7"/>
  <c r="BD4" i="2"/>
  <c r="BD6" i="2"/>
  <c r="BC3" i="7"/>
  <c r="BC4" i="7"/>
  <c r="BC5" i="7"/>
  <c r="BC21" i="7"/>
  <c r="BC23" i="7"/>
  <c r="BC25" i="7"/>
  <c r="BC27" i="7"/>
  <c r="BC29" i="7"/>
  <c r="BE4" i="2"/>
  <c r="BE6" i="2"/>
  <c r="BD3" i="7"/>
  <c r="BD4" i="7"/>
  <c r="BD5" i="7"/>
  <c r="BD21" i="7"/>
  <c r="BD23" i="7"/>
  <c r="BD25" i="7"/>
  <c r="BD27" i="7"/>
  <c r="BD29" i="7"/>
  <c r="BF4" i="2"/>
  <c r="BF6" i="2"/>
  <c r="BE3" i="7"/>
  <c r="BE4" i="7"/>
  <c r="BE5" i="7"/>
  <c r="BE21" i="7"/>
  <c r="BE23" i="7"/>
  <c r="BE25" i="7"/>
  <c r="BE27" i="7"/>
  <c r="BE29" i="7"/>
  <c r="BG4" i="2"/>
  <c r="BG6" i="2"/>
  <c r="BF3" i="7"/>
  <c r="BF4" i="7"/>
  <c r="BF5" i="7"/>
  <c r="BF21" i="7"/>
  <c r="BF23" i="7"/>
  <c r="BF25" i="7"/>
  <c r="BF27" i="7"/>
  <c r="BF29" i="7"/>
  <c r="BH4" i="2"/>
  <c r="BH6" i="2"/>
  <c r="BG3" i="7"/>
  <c r="BG4" i="7"/>
  <c r="BG5" i="7"/>
  <c r="BG21" i="7"/>
  <c r="BG23" i="7"/>
  <c r="BG25" i="7"/>
  <c r="BG27" i="7"/>
  <c r="BG29" i="7"/>
  <c r="BI4" i="2"/>
  <c r="BI6" i="2"/>
  <c r="BH3" i="7"/>
  <c r="BH4" i="7"/>
  <c r="BH5" i="7"/>
  <c r="BH21" i="7"/>
  <c r="BH23" i="7"/>
  <c r="BH25" i="7"/>
  <c r="BH27" i="7"/>
  <c r="BH29" i="7"/>
  <c r="BJ4" i="2"/>
  <c r="BJ6" i="2"/>
  <c r="BI3" i="7"/>
  <c r="BI4" i="7"/>
  <c r="BI5" i="7"/>
  <c r="BI21" i="7"/>
  <c r="BI23" i="7"/>
  <c r="BI25" i="7"/>
  <c r="BI27" i="7"/>
  <c r="BI29" i="7"/>
  <c r="AX31" i="7"/>
  <c r="AX19" i="9"/>
  <c r="AY31" i="7"/>
  <c r="AY19" i="9"/>
  <c r="AZ31" i="7"/>
  <c r="AZ19" i="9"/>
  <c r="BA31" i="7"/>
  <c r="BA19" i="9"/>
  <c r="BB31" i="7"/>
  <c r="BB19" i="9"/>
  <c r="BC31" i="7"/>
  <c r="BC19" i="9"/>
  <c r="BD31" i="7"/>
  <c r="BD19" i="9"/>
  <c r="BE31" i="7"/>
  <c r="BE19" i="9"/>
  <c r="BF31" i="7"/>
  <c r="BF19" i="9"/>
  <c r="BG31" i="7"/>
  <c r="BG19" i="9"/>
  <c r="BH31" i="7"/>
  <c r="BH19" i="9"/>
  <c r="BI31" i="7"/>
  <c r="BI19" i="9"/>
  <c r="F19" i="4"/>
  <c r="B33" i="7"/>
  <c r="B9" i="6"/>
  <c r="B8" i="23"/>
  <c r="B10" i="23"/>
  <c r="B6" i="23"/>
  <c r="B23" i="22"/>
  <c r="B25" i="22"/>
  <c r="B29" i="22"/>
  <c r="B12" i="6"/>
  <c r="B19" i="6"/>
  <c r="B7" i="22"/>
  <c r="B9" i="22"/>
  <c r="B13" i="22"/>
  <c r="B9" i="8"/>
  <c r="C16" i="12"/>
  <c r="D4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AI4" i="21"/>
  <c r="AJ4" i="21"/>
  <c r="AK4" i="21"/>
  <c r="AL4" i="21"/>
  <c r="AM4" i="21"/>
  <c r="AN4" i="21"/>
  <c r="AO4" i="21"/>
  <c r="AP4" i="21"/>
  <c r="AQ4" i="21"/>
  <c r="AR4" i="21"/>
  <c r="AS4" i="21"/>
  <c r="AT4" i="21"/>
  <c r="AU4" i="21"/>
  <c r="AV4" i="21"/>
  <c r="AW4" i="21"/>
  <c r="AX4" i="21"/>
  <c r="AY4" i="21"/>
  <c r="AZ4" i="21"/>
  <c r="BA4" i="21"/>
  <c r="BB4" i="21"/>
  <c r="BC4" i="21"/>
  <c r="BD4" i="21"/>
  <c r="BE4" i="21"/>
  <c r="BF4" i="21"/>
  <c r="BG4" i="21"/>
  <c r="BH4" i="21"/>
  <c r="BI4" i="21"/>
  <c r="BJ4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AI6" i="21"/>
  <c r="AJ6" i="21"/>
  <c r="AK6" i="21"/>
  <c r="AL6" i="21"/>
  <c r="AM6" i="21"/>
  <c r="AN6" i="21"/>
  <c r="AO6" i="21"/>
  <c r="AP6" i="21"/>
  <c r="AQ6" i="21"/>
  <c r="AR6" i="21"/>
  <c r="AS6" i="21"/>
  <c r="AT6" i="21"/>
  <c r="AU6" i="21"/>
  <c r="AV6" i="21"/>
  <c r="AW6" i="21"/>
  <c r="AX6" i="21"/>
  <c r="AY6" i="21"/>
  <c r="AZ6" i="21"/>
  <c r="BA6" i="21"/>
  <c r="BB6" i="21"/>
  <c r="BC6" i="21"/>
  <c r="BD6" i="21"/>
  <c r="BE6" i="21"/>
  <c r="BF6" i="21"/>
  <c r="BG6" i="21"/>
  <c r="BH6" i="21"/>
  <c r="BI6" i="21"/>
  <c r="BJ6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AI5" i="21"/>
  <c r="AJ5" i="21"/>
  <c r="AK5" i="21"/>
  <c r="AL5" i="21"/>
  <c r="AM5" i="21"/>
  <c r="AN5" i="21"/>
  <c r="AO5" i="21"/>
  <c r="AP5" i="21"/>
  <c r="AQ5" i="21"/>
  <c r="AR5" i="21"/>
  <c r="AS5" i="21"/>
  <c r="AT5" i="21"/>
  <c r="AU5" i="21"/>
  <c r="AV5" i="21"/>
  <c r="AW5" i="21"/>
  <c r="AX5" i="21"/>
  <c r="AY5" i="21"/>
  <c r="AZ5" i="21"/>
  <c r="BA5" i="21"/>
  <c r="BB5" i="21"/>
  <c r="BC5" i="21"/>
  <c r="BD5" i="21"/>
  <c r="BE5" i="21"/>
  <c r="BF5" i="21"/>
  <c r="BG5" i="21"/>
  <c r="BH5" i="21"/>
  <c r="BI5" i="21"/>
  <c r="BJ5" i="21"/>
  <c r="C7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AI7" i="22"/>
  <c r="AJ7" i="22"/>
  <c r="AK7" i="22"/>
  <c r="A12" i="6"/>
  <c r="C58" i="12"/>
  <c r="A29" i="12"/>
  <c r="B3" i="21"/>
  <c r="A32" i="12"/>
  <c r="A33" i="12"/>
  <c r="B8" i="21"/>
  <c r="B18" i="21"/>
  <c r="B28" i="21"/>
  <c r="B38" i="21"/>
  <c r="B48" i="21"/>
  <c r="B58" i="21"/>
  <c r="B4" i="6"/>
  <c r="A4" i="6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AI7" i="21"/>
  <c r="AJ7" i="21"/>
  <c r="AK7" i="21"/>
  <c r="AL7" i="21"/>
  <c r="AM7" i="21"/>
  <c r="AN7" i="21"/>
  <c r="AO7" i="21"/>
  <c r="AP7" i="21"/>
  <c r="AQ7" i="21"/>
  <c r="AR7" i="21"/>
  <c r="AS7" i="21"/>
  <c r="AT7" i="21"/>
  <c r="AU7" i="21"/>
  <c r="AV7" i="21"/>
  <c r="AW7" i="21"/>
  <c r="AX7" i="21"/>
  <c r="AY7" i="21"/>
  <c r="AZ7" i="21"/>
  <c r="BA7" i="21"/>
  <c r="BB7" i="21"/>
  <c r="BC7" i="21"/>
  <c r="BD7" i="21"/>
  <c r="BE7" i="21"/>
  <c r="BF7" i="21"/>
  <c r="BG7" i="21"/>
  <c r="BH7" i="21"/>
  <c r="BI7" i="21"/>
  <c r="BJ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AI8" i="21"/>
  <c r="AJ8" i="21"/>
  <c r="AK8" i="21"/>
  <c r="AL8" i="21"/>
  <c r="AM8" i="21"/>
  <c r="AN8" i="21"/>
  <c r="AO8" i="21"/>
  <c r="AP8" i="21"/>
  <c r="AQ8" i="21"/>
  <c r="AR8" i="21"/>
  <c r="AS8" i="21"/>
  <c r="AT8" i="21"/>
  <c r="AU8" i="21"/>
  <c r="AV8" i="21"/>
  <c r="AW8" i="21"/>
  <c r="AX8" i="21"/>
  <c r="AY8" i="21"/>
  <c r="AZ8" i="21"/>
  <c r="BA8" i="21"/>
  <c r="BB8" i="21"/>
  <c r="BC8" i="21"/>
  <c r="BD8" i="21"/>
  <c r="BE8" i="21"/>
  <c r="BF8" i="21"/>
  <c r="BG8" i="21"/>
  <c r="BH8" i="21"/>
  <c r="BI8" i="21"/>
  <c r="BJ8" i="21"/>
  <c r="I22" i="25"/>
  <c r="I21" i="25"/>
  <c r="I20" i="25"/>
  <c r="I19" i="25"/>
  <c r="I18" i="25"/>
  <c r="A22" i="25"/>
  <c r="A21" i="25"/>
  <c r="A20" i="25"/>
  <c r="A19" i="25"/>
  <c r="A18" i="25"/>
  <c r="I15" i="25"/>
  <c r="I14" i="25"/>
  <c r="I13" i="25"/>
  <c r="I12" i="25"/>
  <c r="I11" i="25"/>
  <c r="A15" i="25"/>
  <c r="A14" i="25"/>
  <c r="A13" i="25"/>
  <c r="A12" i="25"/>
  <c r="A11" i="25"/>
  <c r="I8" i="25"/>
  <c r="I7" i="25"/>
  <c r="I6" i="25"/>
  <c r="I5" i="25"/>
  <c r="I4" i="25"/>
  <c r="A8" i="25"/>
  <c r="A7" i="25"/>
  <c r="A6" i="25"/>
  <c r="A5" i="25"/>
  <c r="A4" i="25"/>
  <c r="B7" i="21"/>
  <c r="B17" i="21"/>
  <c r="B27" i="21"/>
  <c r="B37" i="21"/>
  <c r="B47" i="21"/>
  <c r="B57" i="21"/>
  <c r="B6" i="21"/>
  <c r="B16" i="21"/>
  <c r="B26" i="21"/>
  <c r="B36" i="21"/>
  <c r="B46" i="21"/>
  <c r="B56" i="21"/>
  <c r="D58" i="12"/>
  <c r="G58" i="12"/>
  <c r="F58" i="12"/>
  <c r="E58" i="12"/>
  <c r="C48" i="21"/>
  <c r="C58" i="21"/>
  <c r="C47" i="21"/>
  <c r="D19" i="21"/>
  <c r="C21" i="9"/>
  <c r="AJ19" i="21"/>
  <c r="AI21" i="9"/>
  <c r="T19" i="21"/>
  <c r="S21" i="9"/>
  <c r="AZ19" i="21"/>
  <c r="AY21" i="9"/>
  <c r="AB19" i="21"/>
  <c r="AA21" i="9"/>
  <c r="L19" i="21"/>
  <c r="K21" i="9"/>
  <c r="C19" i="21"/>
  <c r="B21" i="9"/>
  <c r="BH19" i="21"/>
  <c r="BG21" i="9"/>
  <c r="AR19" i="21"/>
  <c r="AQ21" i="9"/>
  <c r="BD19" i="21"/>
  <c r="BC21" i="9"/>
  <c r="AF19" i="21"/>
  <c r="AE21" i="9"/>
  <c r="P19" i="21"/>
  <c r="O21" i="9"/>
  <c r="H19" i="21"/>
  <c r="G21" i="9"/>
  <c r="BG19" i="21"/>
  <c r="BF21" i="9"/>
  <c r="AY19" i="21"/>
  <c r="AX21" i="9"/>
  <c r="AQ19" i="21"/>
  <c r="AP21" i="9"/>
  <c r="AI19" i="21"/>
  <c r="AH21" i="9"/>
  <c r="AE19" i="21"/>
  <c r="AD21" i="9"/>
  <c r="W19" i="21"/>
  <c r="V21" i="9"/>
  <c r="S19" i="21"/>
  <c r="R21" i="9"/>
  <c r="O19" i="21"/>
  <c r="N21" i="9"/>
  <c r="K19" i="21"/>
  <c r="J21" i="9"/>
  <c r="G19" i="21"/>
  <c r="F21" i="9"/>
  <c r="AV19" i="21"/>
  <c r="AU21" i="9"/>
  <c r="AN19" i="21"/>
  <c r="AM21" i="9"/>
  <c r="X19" i="21"/>
  <c r="W21" i="9"/>
  <c r="BC19" i="21"/>
  <c r="BB21" i="9"/>
  <c r="AU19" i="21"/>
  <c r="AT21" i="9"/>
  <c r="AM19" i="21"/>
  <c r="AL21" i="9"/>
  <c r="AA19" i="21"/>
  <c r="Z21" i="9"/>
  <c r="BJ19" i="21"/>
  <c r="BI21" i="9"/>
  <c r="BF19" i="21"/>
  <c r="BE21" i="9"/>
  <c r="BB19" i="21"/>
  <c r="BA21" i="9"/>
  <c r="AX19" i="21"/>
  <c r="AW21" i="9"/>
  <c r="AT19" i="21"/>
  <c r="AS21" i="9"/>
  <c r="AP19" i="21"/>
  <c r="AO21" i="9"/>
  <c r="AL19" i="21"/>
  <c r="AK21" i="9"/>
  <c r="AH19" i="21"/>
  <c r="AG21" i="9"/>
  <c r="AD19" i="21"/>
  <c r="AC21" i="9"/>
  <c r="Z19" i="21"/>
  <c r="Y21" i="9"/>
  <c r="V19" i="21"/>
  <c r="U21" i="9"/>
  <c r="R19" i="21"/>
  <c r="Q21" i="9"/>
  <c r="N19" i="21"/>
  <c r="M21" i="9"/>
  <c r="J19" i="21"/>
  <c r="I21" i="9"/>
  <c r="F19" i="21"/>
  <c r="E21" i="9"/>
  <c r="BI19" i="21"/>
  <c r="BH21" i="9"/>
  <c r="BE19" i="21"/>
  <c r="BD21" i="9"/>
  <c r="BA19" i="21"/>
  <c r="AZ21" i="9"/>
  <c r="AW19" i="21"/>
  <c r="AV21" i="9"/>
  <c r="AS19" i="21"/>
  <c r="AR21" i="9"/>
  <c r="AO19" i="21"/>
  <c r="AN21" i="9"/>
  <c r="AK19" i="21"/>
  <c r="AJ21" i="9"/>
  <c r="AG19" i="21"/>
  <c r="AF21" i="9"/>
  <c r="AC19" i="21"/>
  <c r="AB21" i="9"/>
  <c r="Y19" i="21"/>
  <c r="X21" i="9"/>
  <c r="U19" i="21"/>
  <c r="T21" i="9"/>
  <c r="Q19" i="21"/>
  <c r="P21" i="9"/>
  <c r="M19" i="21"/>
  <c r="L21" i="9"/>
  <c r="I19" i="21"/>
  <c r="H21" i="9"/>
  <c r="E19" i="21"/>
  <c r="D21" i="9"/>
  <c r="A20" i="3"/>
  <c r="A21" i="3"/>
  <c r="A17" i="3"/>
  <c r="A16" i="3"/>
  <c r="A11" i="3"/>
  <c r="A10" i="3"/>
  <c r="A9" i="3"/>
  <c r="F5" i="4"/>
  <c r="E5" i="4"/>
  <c r="D5" i="4"/>
  <c r="C5" i="4"/>
  <c r="A20" i="4"/>
  <c r="A21" i="4"/>
  <c r="A22" i="4"/>
  <c r="B19" i="22"/>
  <c r="B3" i="22"/>
  <c r="A18" i="20"/>
  <c r="A33" i="20"/>
  <c r="A46" i="20"/>
  <c r="A19" i="20"/>
  <c r="A34" i="20"/>
  <c r="A47" i="20"/>
  <c r="A20" i="20"/>
  <c r="A35" i="20"/>
  <c r="A48" i="20"/>
  <c r="A21" i="20"/>
  <c r="A36" i="20"/>
  <c r="A49" i="20"/>
  <c r="A22" i="20"/>
  <c r="A37" i="20"/>
  <c r="A50" i="20"/>
  <c r="A23" i="20"/>
  <c r="A38" i="20"/>
  <c r="A51" i="20"/>
  <c r="A24" i="20"/>
  <c r="A39" i="20"/>
  <c r="A52" i="20"/>
  <c r="A25" i="20"/>
  <c r="A40" i="20"/>
  <c r="A53" i="20"/>
  <c r="A17" i="20"/>
  <c r="A32" i="20"/>
  <c r="A4" i="20"/>
  <c r="A5" i="20"/>
  <c r="A6" i="20"/>
  <c r="A7" i="20"/>
  <c r="A8" i="20"/>
  <c r="A9" i="20"/>
  <c r="A10" i="20"/>
  <c r="A11" i="20"/>
  <c r="A3" i="20"/>
  <c r="C46" i="21"/>
  <c r="C56" i="21"/>
  <c r="C57" i="21"/>
  <c r="B27" i="20"/>
  <c r="J27" i="20"/>
  <c r="I27" i="20"/>
  <c r="F27" i="20"/>
  <c r="M27" i="20"/>
  <c r="L27" i="20"/>
  <c r="H27" i="20"/>
  <c r="D27" i="20"/>
  <c r="E27" i="20"/>
  <c r="K27" i="20"/>
  <c r="G27" i="20"/>
  <c r="C27" i="20"/>
  <c r="D46" i="21"/>
  <c r="D56" i="21"/>
  <c r="D48" i="21"/>
  <c r="D58" i="21"/>
  <c r="B11" i="22"/>
  <c r="B15" i="22"/>
  <c r="B10" i="8"/>
  <c r="B4" i="9"/>
  <c r="D47" i="21"/>
  <c r="D57" i="21"/>
  <c r="B47" i="20"/>
  <c r="B52" i="20"/>
  <c r="B50" i="20"/>
  <c r="B46" i="20"/>
  <c r="B51" i="20"/>
  <c r="B53" i="20"/>
  <c r="B48" i="20"/>
  <c r="N27" i="20"/>
  <c r="T27" i="20"/>
  <c r="U27" i="20"/>
  <c r="P27" i="20"/>
  <c r="S27" i="20"/>
  <c r="V27" i="20"/>
  <c r="Q27" i="20"/>
  <c r="X27" i="20"/>
  <c r="O27" i="20"/>
  <c r="R27" i="20"/>
  <c r="W27" i="20"/>
  <c r="Y27" i="20"/>
  <c r="E48" i="21"/>
  <c r="E58" i="21"/>
  <c r="E46" i="21"/>
  <c r="E56" i="21"/>
  <c r="E47" i="21"/>
  <c r="E57" i="21"/>
  <c r="AD27" i="20"/>
  <c r="AH27" i="20"/>
  <c r="AC27" i="20"/>
  <c r="AG27" i="20"/>
  <c r="AI27" i="20"/>
  <c r="AB27" i="20"/>
  <c r="AK27" i="20"/>
  <c r="AJ27" i="20"/>
  <c r="AE27" i="20"/>
  <c r="Z27" i="20"/>
  <c r="AF27" i="20"/>
  <c r="AA27" i="20"/>
  <c r="F47" i="21"/>
  <c r="F57" i="21"/>
  <c r="F46" i="21"/>
  <c r="F56" i="21"/>
  <c r="F48" i="21"/>
  <c r="F58" i="21"/>
  <c r="AL7" i="22"/>
  <c r="C11" i="22"/>
  <c r="C15" i="22"/>
  <c r="C9" i="22"/>
  <c r="C13" i="22"/>
  <c r="C4" i="9"/>
  <c r="G47" i="21"/>
  <c r="G57" i="21"/>
  <c r="AQ27" i="20"/>
  <c r="AO27" i="20"/>
  <c r="AV27" i="20"/>
  <c r="AL27" i="20"/>
  <c r="AR27" i="20"/>
  <c r="AM27" i="20"/>
  <c r="AW27" i="20"/>
  <c r="AT27" i="20"/>
  <c r="AN27" i="20"/>
  <c r="AP27" i="20"/>
  <c r="AS27" i="20"/>
  <c r="AU27" i="20"/>
  <c r="G46" i="21"/>
  <c r="G56" i="21"/>
  <c r="G48" i="21"/>
  <c r="G58" i="21"/>
  <c r="D11" i="22"/>
  <c r="D15" i="22"/>
  <c r="D9" i="22"/>
  <c r="D13" i="22"/>
  <c r="D4" i="9"/>
  <c r="C10" i="8"/>
  <c r="H47" i="21"/>
  <c r="H57" i="21"/>
  <c r="BD27" i="20"/>
  <c r="BB27" i="20"/>
  <c r="BF27" i="20"/>
  <c r="AZ27" i="20"/>
  <c r="AX27" i="20"/>
  <c r="BA27" i="20"/>
  <c r="BE27" i="20"/>
  <c r="BG27" i="20"/>
  <c r="AY27" i="20"/>
  <c r="BI27" i="20"/>
  <c r="BH27" i="20"/>
  <c r="BC27" i="20"/>
  <c r="H46" i="21"/>
  <c r="H56" i="21"/>
  <c r="H48" i="21"/>
  <c r="H58" i="21"/>
  <c r="AN7" i="22"/>
  <c r="AM7" i="22"/>
  <c r="D10" i="8"/>
  <c r="I48" i="21"/>
  <c r="I58" i="21"/>
  <c r="I46" i="21"/>
  <c r="I56" i="21"/>
  <c r="I47" i="21"/>
  <c r="I57" i="21"/>
  <c r="E11" i="22"/>
  <c r="E15" i="22"/>
  <c r="E9" i="22"/>
  <c r="E13" i="22"/>
  <c r="E4" i="9"/>
  <c r="J47" i="21"/>
  <c r="J57" i="21"/>
  <c r="J46" i="21"/>
  <c r="J56" i="21"/>
  <c r="J48" i="21"/>
  <c r="J58" i="21"/>
  <c r="AP7" i="22"/>
  <c r="AO7" i="22"/>
  <c r="E10" i="8"/>
  <c r="K48" i="21"/>
  <c r="K58" i="21"/>
  <c r="K46" i="21"/>
  <c r="K56" i="21"/>
  <c r="K47" i="21"/>
  <c r="K57" i="21"/>
  <c r="F11" i="22"/>
  <c r="F15" i="22"/>
  <c r="F9" i="22"/>
  <c r="F13" i="22"/>
  <c r="F4" i="9"/>
  <c r="L47" i="21"/>
  <c r="L57" i="21"/>
  <c r="L46" i="21"/>
  <c r="L56" i="21"/>
  <c r="L48" i="21"/>
  <c r="L58" i="21"/>
  <c r="AR7" i="22"/>
  <c r="AQ7" i="22"/>
  <c r="F10" i="8"/>
  <c r="M48" i="21"/>
  <c r="M58" i="21"/>
  <c r="M47" i="21"/>
  <c r="M57" i="21"/>
  <c r="M46" i="21"/>
  <c r="M56" i="21"/>
  <c r="G11" i="22"/>
  <c r="G15" i="22"/>
  <c r="G9" i="22"/>
  <c r="G13" i="22"/>
  <c r="G4" i="9"/>
  <c r="N47" i="21"/>
  <c r="N57" i="21"/>
  <c r="N46" i="21"/>
  <c r="N56" i="21"/>
  <c r="N48" i="21"/>
  <c r="N58" i="21"/>
  <c r="AT7" i="22"/>
  <c r="AS7" i="22"/>
  <c r="G10" i="8"/>
  <c r="O47" i="21"/>
  <c r="O57" i="21"/>
  <c r="O48" i="21"/>
  <c r="O58" i="21"/>
  <c r="O46" i="21"/>
  <c r="O56" i="21"/>
  <c r="H11" i="22"/>
  <c r="H15" i="22"/>
  <c r="H9" i="22"/>
  <c r="H13" i="22"/>
  <c r="H4" i="9"/>
  <c r="P48" i="21"/>
  <c r="P58" i="21"/>
  <c r="P47" i="21"/>
  <c r="P57" i="21"/>
  <c r="P46" i="21"/>
  <c r="P56" i="21"/>
  <c r="AV7" i="22"/>
  <c r="AU7" i="22"/>
  <c r="H10" i="8"/>
  <c r="Q46" i="21"/>
  <c r="Q56" i="21"/>
  <c r="Q48" i="21"/>
  <c r="Q58" i="21"/>
  <c r="Q47" i="21"/>
  <c r="Q57" i="21"/>
  <c r="I11" i="22"/>
  <c r="I15" i="22"/>
  <c r="I9" i="22"/>
  <c r="I13" i="22"/>
  <c r="I4" i="9"/>
  <c r="R48" i="21"/>
  <c r="R58" i="21"/>
  <c r="R47" i="21"/>
  <c r="R57" i="21"/>
  <c r="R46" i="21"/>
  <c r="R56" i="21"/>
  <c r="AW7" i="22"/>
  <c r="I10" i="8"/>
  <c r="S46" i="21"/>
  <c r="S56" i="21"/>
  <c r="S48" i="21"/>
  <c r="S58" i="21"/>
  <c r="S47" i="21"/>
  <c r="S57" i="21"/>
  <c r="J11" i="22"/>
  <c r="J15" i="22"/>
  <c r="J9" i="22"/>
  <c r="J13" i="22"/>
  <c r="J4" i="9"/>
  <c r="T47" i="21"/>
  <c r="T57" i="21"/>
  <c r="T48" i="21"/>
  <c r="T58" i="21"/>
  <c r="T46" i="21"/>
  <c r="T56" i="21"/>
  <c r="J10" i="8"/>
  <c r="U47" i="21"/>
  <c r="U57" i="21"/>
  <c r="U46" i="21"/>
  <c r="U56" i="21"/>
  <c r="U48" i="21"/>
  <c r="U58" i="21"/>
  <c r="K11" i="22"/>
  <c r="K15" i="22"/>
  <c r="K9" i="22"/>
  <c r="K13" i="22"/>
  <c r="K4" i="9"/>
  <c r="V48" i="21"/>
  <c r="V58" i="21"/>
  <c r="V46" i="21"/>
  <c r="V56" i="21"/>
  <c r="V47" i="21"/>
  <c r="V57" i="21"/>
  <c r="K10" i="8"/>
  <c r="W47" i="21"/>
  <c r="W57" i="21"/>
  <c r="W46" i="21"/>
  <c r="W56" i="21"/>
  <c r="W48" i="21"/>
  <c r="W58" i="21"/>
  <c r="L11" i="22"/>
  <c r="L9" i="22"/>
  <c r="L13" i="22"/>
  <c r="L4" i="9"/>
  <c r="X47" i="21"/>
  <c r="X57" i="21"/>
  <c r="X48" i="21"/>
  <c r="X58" i="21"/>
  <c r="X46" i="21"/>
  <c r="X56" i="21"/>
  <c r="L15" i="22"/>
  <c r="Y47" i="21"/>
  <c r="Y57" i="21"/>
  <c r="Y46" i="21"/>
  <c r="Y56" i="21"/>
  <c r="Y48" i="21"/>
  <c r="Y58" i="21"/>
  <c r="M11" i="22"/>
  <c r="M15" i="22"/>
  <c r="M9" i="22"/>
  <c r="M13" i="22"/>
  <c r="M4" i="9"/>
  <c r="B4" i="4"/>
  <c r="L10" i="8"/>
  <c r="Z48" i="21"/>
  <c r="Z58" i="21"/>
  <c r="Z47" i="21"/>
  <c r="Z57" i="21"/>
  <c r="Z46" i="21"/>
  <c r="Z56" i="21"/>
  <c r="M10" i="8"/>
  <c r="B10" i="3"/>
  <c r="AA47" i="21"/>
  <c r="AA57" i="21"/>
  <c r="AA46" i="21"/>
  <c r="AA56" i="21"/>
  <c r="AA48" i="21"/>
  <c r="AA58" i="21"/>
  <c r="N9" i="22"/>
  <c r="N13" i="22"/>
  <c r="N4" i="9"/>
  <c r="N11" i="22"/>
  <c r="N15" i="22"/>
  <c r="AB48" i="21"/>
  <c r="AB58" i="21"/>
  <c r="AB47" i="21"/>
  <c r="AB57" i="21"/>
  <c r="AB46" i="21"/>
  <c r="AB56" i="21"/>
  <c r="N10" i="8"/>
  <c r="AC47" i="21"/>
  <c r="AC57" i="21"/>
  <c r="AC46" i="21"/>
  <c r="AC56" i="21"/>
  <c r="AC48" i="21"/>
  <c r="AC58" i="21"/>
  <c r="O11" i="22"/>
  <c r="O15" i="22"/>
  <c r="O9" i="22"/>
  <c r="O13" i="22"/>
  <c r="O4" i="9"/>
  <c r="AD48" i="21"/>
  <c r="AD58" i="21"/>
  <c r="AD47" i="21"/>
  <c r="AD57" i="21"/>
  <c r="AD46" i="21"/>
  <c r="AD56" i="21"/>
  <c r="O10" i="8"/>
  <c r="AE47" i="21"/>
  <c r="AE57" i="21"/>
  <c r="AE46" i="21"/>
  <c r="AE56" i="21"/>
  <c r="AE48" i="21"/>
  <c r="AE58" i="21"/>
  <c r="P11" i="22"/>
  <c r="P15" i="22"/>
  <c r="P9" i="22"/>
  <c r="P13" i="22"/>
  <c r="P4" i="9"/>
  <c r="AF48" i="21"/>
  <c r="AF58" i="21"/>
  <c r="AF46" i="21"/>
  <c r="AF56" i="21"/>
  <c r="AF47" i="21"/>
  <c r="AF57" i="21"/>
  <c r="P10" i="8"/>
  <c r="AG47" i="21"/>
  <c r="AG57" i="21"/>
  <c r="AG46" i="21"/>
  <c r="AG56" i="21"/>
  <c r="AG48" i="21"/>
  <c r="AG58" i="21"/>
  <c r="Q11" i="22"/>
  <c r="Q15" i="22"/>
  <c r="Q9" i="22"/>
  <c r="Q13" i="22"/>
  <c r="Q4" i="9"/>
  <c r="AH48" i="21"/>
  <c r="AH58" i="21"/>
  <c r="AH46" i="21"/>
  <c r="AH56" i="21"/>
  <c r="AH47" i="21"/>
  <c r="AH57" i="21"/>
  <c r="Q10" i="8"/>
  <c r="AI47" i="21"/>
  <c r="AI57" i="21"/>
  <c r="AI48" i="21"/>
  <c r="AI58" i="21"/>
  <c r="AI46" i="21"/>
  <c r="AI56" i="21"/>
  <c r="R11" i="22"/>
  <c r="R15" i="22"/>
  <c r="R9" i="22"/>
  <c r="R13" i="22"/>
  <c r="R4" i="9"/>
  <c r="AJ46" i="21"/>
  <c r="AJ56" i="21"/>
  <c r="AJ48" i="21"/>
  <c r="AJ58" i="21"/>
  <c r="AJ47" i="21"/>
  <c r="AJ57" i="21"/>
  <c r="R10" i="8"/>
  <c r="AK47" i="21"/>
  <c r="AK57" i="21"/>
  <c r="AK48" i="21"/>
  <c r="AK58" i="21"/>
  <c r="AK46" i="21"/>
  <c r="AK56" i="21"/>
  <c r="S11" i="22"/>
  <c r="S15" i="22"/>
  <c r="S9" i="22"/>
  <c r="S13" i="22"/>
  <c r="S4" i="9"/>
  <c r="AL46" i="21"/>
  <c r="AL56" i="21"/>
  <c r="AL48" i="21"/>
  <c r="AL58" i="21"/>
  <c r="AL47" i="21"/>
  <c r="AL57" i="21"/>
  <c r="S10" i="8"/>
  <c r="AM47" i="21"/>
  <c r="AM57" i="21"/>
  <c r="AM48" i="21"/>
  <c r="AM58" i="21"/>
  <c r="AM46" i="21"/>
  <c r="AM56" i="21"/>
  <c r="T11" i="22"/>
  <c r="T9" i="22"/>
  <c r="T13" i="22"/>
  <c r="T4" i="9"/>
  <c r="AN46" i="21"/>
  <c r="AN56" i="21"/>
  <c r="AN48" i="21"/>
  <c r="AN58" i="21"/>
  <c r="AN47" i="21"/>
  <c r="AN57" i="21"/>
  <c r="T15" i="22"/>
  <c r="AO47" i="21"/>
  <c r="AO57" i="21"/>
  <c r="AO48" i="21"/>
  <c r="AO58" i="21"/>
  <c r="AO46" i="21"/>
  <c r="AO56" i="21"/>
  <c r="U11" i="22"/>
  <c r="U15" i="22"/>
  <c r="U9" i="22"/>
  <c r="U13" i="22"/>
  <c r="U4" i="9"/>
  <c r="T10" i="8"/>
  <c r="AP46" i="21"/>
  <c r="AP56" i="21"/>
  <c r="AP48" i="21"/>
  <c r="AP58" i="21"/>
  <c r="AP47" i="21"/>
  <c r="AP57" i="21"/>
  <c r="U10" i="8"/>
  <c r="AQ47" i="21"/>
  <c r="AQ57" i="21"/>
  <c r="AQ48" i="21"/>
  <c r="AQ58" i="21"/>
  <c r="AQ46" i="21"/>
  <c r="AQ56" i="21"/>
  <c r="V9" i="22"/>
  <c r="V13" i="22"/>
  <c r="V4" i="9"/>
  <c r="V11" i="22"/>
  <c r="V15" i="22"/>
  <c r="AR48" i="21"/>
  <c r="AR58" i="21"/>
  <c r="AR46" i="21"/>
  <c r="AR56" i="21"/>
  <c r="AR47" i="21"/>
  <c r="AR57" i="21"/>
  <c r="V10" i="8"/>
  <c r="AS47" i="21"/>
  <c r="AS57" i="21"/>
  <c r="AS46" i="21"/>
  <c r="AS56" i="21"/>
  <c r="AS48" i="21"/>
  <c r="AS58" i="21"/>
  <c r="W11" i="22"/>
  <c r="W15" i="22"/>
  <c r="W9" i="22"/>
  <c r="W13" i="22"/>
  <c r="W4" i="9"/>
  <c r="AT46" i="21"/>
  <c r="AT56" i="21"/>
  <c r="AT48" i="21"/>
  <c r="AT58" i="21"/>
  <c r="AT47" i="21"/>
  <c r="AT57" i="21"/>
  <c r="W10" i="8"/>
  <c r="AU47" i="21"/>
  <c r="AU57" i="21"/>
  <c r="AU48" i="21"/>
  <c r="AU58" i="21"/>
  <c r="AU46" i="21"/>
  <c r="AU56" i="21"/>
  <c r="X11" i="22"/>
  <c r="X15" i="22"/>
  <c r="X9" i="22"/>
  <c r="X13" i="22"/>
  <c r="X4" i="9"/>
  <c r="AV48" i="21"/>
  <c r="AV58" i="21"/>
  <c r="AV46" i="21"/>
  <c r="AV56" i="21"/>
  <c r="AV47" i="21"/>
  <c r="AV57" i="21"/>
  <c r="X10" i="8"/>
  <c r="AW47" i="21"/>
  <c r="AW57" i="21"/>
  <c r="AW46" i="21"/>
  <c r="AW56" i="21"/>
  <c r="AW48" i="21"/>
  <c r="AW58" i="21"/>
  <c r="Y11" i="22"/>
  <c r="Y15" i="22"/>
  <c r="Y9" i="22"/>
  <c r="Y13" i="22"/>
  <c r="Y4" i="9"/>
  <c r="C4" i="4"/>
  <c r="AX48" i="21"/>
  <c r="AX58" i="21"/>
  <c r="AX46" i="21"/>
  <c r="AX56" i="21"/>
  <c r="AX47" i="21"/>
  <c r="AX57" i="21"/>
  <c r="Y10" i="8"/>
  <c r="C10" i="3"/>
  <c r="AY47" i="21"/>
  <c r="AY57" i="21"/>
  <c r="AY46" i="21"/>
  <c r="AY56" i="21"/>
  <c r="AY48" i="21"/>
  <c r="AY58" i="21"/>
  <c r="Z11" i="22"/>
  <c r="Z15" i="22"/>
  <c r="Z9" i="22"/>
  <c r="Z13" i="22"/>
  <c r="Z4" i="9"/>
  <c r="AZ48" i="21"/>
  <c r="AZ58" i="21"/>
  <c r="AZ46" i="21"/>
  <c r="AZ56" i="21"/>
  <c r="AZ47" i="21"/>
  <c r="AZ57" i="21"/>
  <c r="Z10" i="8"/>
  <c r="BA47" i="21"/>
  <c r="BA57" i="21"/>
  <c r="BA46" i="21"/>
  <c r="BA56" i="21"/>
  <c r="BA48" i="21"/>
  <c r="BA58" i="21"/>
  <c r="AA11" i="22"/>
  <c r="AA15" i="22"/>
  <c r="AA9" i="22"/>
  <c r="AA13" i="22"/>
  <c r="AA4" i="9"/>
  <c r="BB48" i="21"/>
  <c r="BB58" i="21"/>
  <c r="BB46" i="21"/>
  <c r="BB56" i="21"/>
  <c r="BB47" i="21"/>
  <c r="BB57" i="21"/>
  <c r="AA10" i="8"/>
  <c r="BC46" i="21"/>
  <c r="BC56" i="21"/>
  <c r="BC47" i="21"/>
  <c r="BC57" i="21"/>
  <c r="BC48" i="21"/>
  <c r="BC58" i="21"/>
  <c r="AB11" i="22"/>
  <c r="AB9" i="22"/>
  <c r="AB13" i="22"/>
  <c r="AB4" i="9"/>
  <c r="BD46" i="21"/>
  <c r="BD56" i="21"/>
  <c r="BD48" i="21"/>
  <c r="BD58" i="21"/>
  <c r="BD47" i="21"/>
  <c r="BD57" i="21"/>
  <c r="A4" i="7"/>
  <c r="AB15" i="22"/>
  <c r="BE47" i="21"/>
  <c r="BE57" i="21"/>
  <c r="BE46" i="21"/>
  <c r="BE56" i="21"/>
  <c r="BE48" i="21"/>
  <c r="BE58" i="21"/>
  <c r="AC11" i="22"/>
  <c r="AC15" i="22"/>
  <c r="AC9" i="22"/>
  <c r="AC13" i="22"/>
  <c r="AC4" i="9"/>
  <c r="AB10" i="8"/>
  <c r="BF47" i="21"/>
  <c r="BF57" i="21"/>
  <c r="BF48" i="21"/>
  <c r="BF58" i="21"/>
  <c r="BF46" i="21"/>
  <c r="BF56" i="21"/>
  <c r="AC10" i="8"/>
  <c r="BG47" i="21"/>
  <c r="BG57" i="21"/>
  <c r="BG46" i="21"/>
  <c r="BG56" i="21"/>
  <c r="BG48" i="21"/>
  <c r="BG58" i="21"/>
  <c r="AD9" i="22"/>
  <c r="AD13" i="22"/>
  <c r="AD4" i="9"/>
  <c r="AD11" i="22"/>
  <c r="AD15" i="22"/>
  <c r="BH48" i="21"/>
  <c r="BH58" i="21"/>
  <c r="BH47" i="21"/>
  <c r="BH57" i="21"/>
  <c r="BH46" i="21"/>
  <c r="BH56" i="21"/>
  <c r="AD10" i="8"/>
  <c r="BI47" i="21"/>
  <c r="BI57" i="21"/>
  <c r="BI46" i="21"/>
  <c r="BI48" i="21"/>
  <c r="A4" i="10"/>
  <c r="AE11" i="22"/>
  <c r="AE15" i="22"/>
  <c r="AE9" i="22"/>
  <c r="AE13" i="22"/>
  <c r="AE4" i="9"/>
  <c r="BI58" i="21"/>
  <c r="BJ48" i="21"/>
  <c r="BJ58" i="21"/>
  <c r="BJ46" i="21"/>
  <c r="BJ56" i="21"/>
  <c r="BJ47" i="21"/>
  <c r="BJ57" i="21"/>
  <c r="BI56" i="21"/>
  <c r="AE10" i="8"/>
  <c r="AF11" i="22"/>
  <c r="AF15" i="22"/>
  <c r="AF9" i="22"/>
  <c r="AF13" i="22"/>
  <c r="AF4" i="9"/>
  <c r="A5" i="4"/>
  <c r="AF10" i="8"/>
  <c r="AG11" i="22"/>
  <c r="AG15" i="22"/>
  <c r="AG9" i="22"/>
  <c r="AG13" i="22"/>
  <c r="AG4" i="9"/>
  <c r="AG10" i="8"/>
  <c r="AH11" i="22"/>
  <c r="AH15" i="22"/>
  <c r="AH9" i="22"/>
  <c r="AH13" i="22"/>
  <c r="AH4" i="9"/>
  <c r="AH10" i="8"/>
  <c r="AI11" i="22"/>
  <c r="AI15" i="22"/>
  <c r="AI9" i="22"/>
  <c r="AI13" i="22"/>
  <c r="AI4" i="9"/>
  <c r="F21" i="4"/>
  <c r="D21" i="4"/>
  <c r="E21" i="4"/>
  <c r="AI10" i="8"/>
  <c r="A33" i="10"/>
  <c r="A31" i="10"/>
  <c r="A29" i="10"/>
  <c r="A25" i="10"/>
  <c r="A21" i="10"/>
  <c r="A24" i="3"/>
  <c r="A23" i="3"/>
  <c r="A22" i="3"/>
  <c r="A19" i="3"/>
  <c r="A18" i="3"/>
  <c r="A15" i="3"/>
  <c r="A14" i="3"/>
  <c r="A19" i="1"/>
  <c r="AJ11" i="22"/>
  <c r="AJ15" i="22"/>
  <c r="AJ9" i="22"/>
  <c r="AJ13" i="22"/>
  <c r="AJ4" i="9"/>
  <c r="C21" i="4"/>
  <c r="A45" i="20"/>
  <c r="AJ10" i="8"/>
  <c r="C43" i="21"/>
  <c r="C53" i="21"/>
  <c r="B4" i="8"/>
  <c r="B13" i="21"/>
  <c r="B23" i="21"/>
  <c r="B33" i="21"/>
  <c r="B43" i="21"/>
  <c r="B53" i="21"/>
  <c r="A4" i="8"/>
  <c r="A4" i="3"/>
  <c r="D3" i="21"/>
  <c r="AK11" i="22"/>
  <c r="AK15" i="22"/>
  <c r="AK9" i="22"/>
  <c r="AK13" i="22"/>
  <c r="AK4" i="9"/>
  <c r="D4" i="4"/>
  <c r="D43" i="21"/>
  <c r="D53" i="21"/>
  <c r="C4" i="8"/>
  <c r="E3" i="21"/>
  <c r="AK10" i="8"/>
  <c r="D10" i="3"/>
  <c r="E43" i="21"/>
  <c r="E53" i="21"/>
  <c r="D4" i="8"/>
  <c r="F3" i="21"/>
  <c r="AL11" i="22"/>
  <c r="AL15" i="22"/>
  <c r="AL9" i="22"/>
  <c r="AL13" i="22"/>
  <c r="AL4" i="9"/>
  <c r="F43" i="21"/>
  <c r="F53" i="21"/>
  <c r="E4" i="8"/>
  <c r="G3" i="21"/>
  <c r="AL10" i="8"/>
  <c r="G43" i="21"/>
  <c r="G53" i="21"/>
  <c r="F4" i="8"/>
  <c r="H3" i="21"/>
  <c r="AM11" i="22"/>
  <c r="AM15" i="22"/>
  <c r="AM9" i="22"/>
  <c r="AM13" i="22"/>
  <c r="AM4" i="9"/>
  <c r="H43" i="21"/>
  <c r="H53" i="21"/>
  <c r="G4" i="8"/>
  <c r="C29" i="21"/>
  <c r="I3" i="21"/>
  <c r="C9" i="21"/>
  <c r="AM10" i="8"/>
  <c r="C59" i="21"/>
  <c r="I43" i="21"/>
  <c r="I53" i="21"/>
  <c r="H4" i="8"/>
  <c r="C49" i="21"/>
  <c r="D29" i="21"/>
  <c r="D9" i="21"/>
  <c r="J3" i="21"/>
  <c r="B45" i="20"/>
  <c r="AN11" i="22"/>
  <c r="AN15" i="22"/>
  <c r="AN9" i="22"/>
  <c r="AN13" i="22"/>
  <c r="AN4" i="9"/>
  <c r="J43" i="21"/>
  <c r="J53" i="21"/>
  <c r="I4" i="8"/>
  <c r="E29" i="21"/>
  <c r="K3" i="21"/>
  <c r="E9" i="21"/>
  <c r="AN10" i="8"/>
  <c r="D59" i="21"/>
  <c r="K43" i="21"/>
  <c r="K53" i="21"/>
  <c r="J4" i="8"/>
  <c r="D49" i="21"/>
  <c r="F29" i="21"/>
  <c r="F9" i="21"/>
  <c r="L3" i="21"/>
  <c r="AO11" i="22"/>
  <c r="AO15" i="22"/>
  <c r="AO9" i="22"/>
  <c r="AO13" i="22"/>
  <c r="AO4" i="9"/>
  <c r="E59" i="21"/>
  <c r="L43" i="21"/>
  <c r="L53" i="21"/>
  <c r="K4" i="8"/>
  <c r="E49" i="21"/>
  <c r="G29" i="21"/>
  <c r="M3" i="21"/>
  <c r="G9" i="21"/>
  <c r="AO10" i="8"/>
  <c r="F59" i="21"/>
  <c r="M43" i="21"/>
  <c r="M53" i="21"/>
  <c r="L4" i="8"/>
  <c r="F49" i="21"/>
  <c r="H29" i="21"/>
  <c r="H9" i="21"/>
  <c r="N3" i="21"/>
  <c r="AP11" i="22"/>
  <c r="AP15" i="22"/>
  <c r="AP9" i="22"/>
  <c r="AP13" i="22"/>
  <c r="AP4" i="9"/>
  <c r="G59" i="21"/>
  <c r="N43" i="21"/>
  <c r="N53" i="21"/>
  <c r="M4" i="8"/>
  <c r="G49" i="21"/>
  <c r="I29" i="21"/>
  <c r="O3" i="21"/>
  <c r="I9" i="21"/>
  <c r="AP10" i="8"/>
  <c r="H59" i="21"/>
  <c r="O43" i="21"/>
  <c r="O53" i="21"/>
  <c r="N4" i="8"/>
  <c r="H49" i="21"/>
  <c r="J29" i="21"/>
  <c r="J9" i="21"/>
  <c r="P3" i="21"/>
  <c r="AQ11" i="22"/>
  <c r="AQ15" i="22"/>
  <c r="AQ9" i="22"/>
  <c r="AQ13" i="22"/>
  <c r="AQ4" i="9"/>
  <c r="I59" i="21"/>
  <c r="C53" i="20"/>
  <c r="C52" i="20"/>
  <c r="C50" i="20"/>
  <c r="C46" i="20"/>
  <c r="C48" i="20"/>
  <c r="C51" i="20"/>
  <c r="C47" i="20"/>
  <c r="P43" i="21"/>
  <c r="P53" i="21"/>
  <c r="O4" i="8"/>
  <c r="I49" i="21"/>
  <c r="K29" i="21"/>
  <c r="Q3" i="21"/>
  <c r="K9" i="21"/>
  <c r="AQ10" i="8"/>
  <c r="J59" i="21"/>
  <c r="D46" i="20"/>
  <c r="D52" i="20"/>
  <c r="D48" i="20"/>
  <c r="D50" i="20"/>
  <c r="D51" i="20"/>
  <c r="D47" i="20"/>
  <c r="D53" i="20"/>
  <c r="Q43" i="21"/>
  <c r="Q53" i="21"/>
  <c r="P4" i="8"/>
  <c r="J49" i="21"/>
  <c r="L29" i="21"/>
  <c r="L9" i="21"/>
  <c r="R3" i="21"/>
  <c r="AX7" i="22"/>
  <c r="AR11" i="22"/>
  <c r="AR15" i="22"/>
  <c r="AR9" i="22"/>
  <c r="AR13" i="22"/>
  <c r="AR4" i="9"/>
  <c r="K59" i="21"/>
  <c r="E46" i="20"/>
  <c r="E47" i="20"/>
  <c r="E53" i="20"/>
  <c r="E48" i="20"/>
  <c r="E51" i="20"/>
  <c r="E52" i="20"/>
  <c r="E50" i="20"/>
  <c r="R43" i="21"/>
  <c r="R53" i="21"/>
  <c r="Q4" i="8"/>
  <c r="K49" i="21"/>
  <c r="M29" i="21"/>
  <c r="S3" i="21"/>
  <c r="M9" i="21"/>
  <c r="AR10" i="8"/>
  <c r="L59" i="21"/>
  <c r="F52" i="20"/>
  <c r="F53" i="20"/>
  <c r="F47" i="20"/>
  <c r="F48" i="20"/>
  <c r="F50" i="20"/>
  <c r="F51" i="20"/>
  <c r="F46" i="20"/>
  <c r="S43" i="21"/>
  <c r="S53" i="21"/>
  <c r="R4" i="8"/>
  <c r="L49" i="21"/>
  <c r="N29" i="21"/>
  <c r="N9" i="21"/>
  <c r="T3" i="21"/>
  <c r="A23" i="7"/>
  <c r="A23" i="10"/>
  <c r="AZ7" i="22"/>
  <c r="AY7" i="22"/>
  <c r="AS11" i="22"/>
  <c r="AS15" i="22"/>
  <c r="AS9" i="22"/>
  <c r="AS13" i="22"/>
  <c r="AS4" i="9"/>
  <c r="M59" i="21"/>
  <c r="B21" i="4"/>
  <c r="T43" i="21"/>
  <c r="T53" i="21"/>
  <c r="S4" i="8"/>
  <c r="M49" i="21"/>
  <c r="O29" i="21"/>
  <c r="U3" i="21"/>
  <c r="O9" i="21"/>
  <c r="AS10" i="8"/>
  <c r="N59" i="21"/>
  <c r="U43" i="21"/>
  <c r="U53" i="21"/>
  <c r="T4" i="8"/>
  <c r="N49" i="21"/>
  <c r="P29" i="21"/>
  <c r="P9" i="21"/>
  <c r="V3" i="21"/>
  <c r="C45" i="20"/>
  <c r="A27" i="7"/>
  <c r="A27" i="10"/>
  <c r="A8" i="7"/>
  <c r="A9" i="9"/>
  <c r="A9" i="4"/>
  <c r="A3" i="7"/>
  <c r="A8" i="10"/>
  <c r="A3" i="10"/>
  <c r="A29" i="9"/>
  <c r="A6" i="9"/>
  <c r="A8" i="9"/>
  <c r="A24" i="9"/>
  <c r="A26" i="9"/>
  <c r="A28" i="9"/>
  <c r="A3" i="9"/>
  <c r="BB7" i="22"/>
  <c r="BA7" i="22"/>
  <c r="AT11" i="22"/>
  <c r="AT15" i="22"/>
  <c r="AT9" i="22"/>
  <c r="AT13" i="22"/>
  <c r="AT4" i="9"/>
  <c r="O59" i="21"/>
  <c r="V43" i="21"/>
  <c r="V53" i="21"/>
  <c r="U4" i="8"/>
  <c r="O49" i="21"/>
  <c r="Q29" i="21"/>
  <c r="W3" i="21"/>
  <c r="Q9" i="21"/>
  <c r="C10" i="23"/>
  <c r="B20" i="9"/>
  <c r="AT10" i="8"/>
  <c r="P59" i="21"/>
  <c r="W43" i="21"/>
  <c r="W53" i="21"/>
  <c r="V4" i="8"/>
  <c r="P49" i="21"/>
  <c r="R29" i="21"/>
  <c r="R9" i="21"/>
  <c r="X3" i="21"/>
  <c r="C8" i="23"/>
  <c r="B11" i="8"/>
  <c r="C4" i="23"/>
  <c r="C6" i="9"/>
  <c r="D10" i="23"/>
  <c r="B27" i="22"/>
  <c r="B31" i="22"/>
  <c r="B16" i="8"/>
  <c r="BD7" i="22"/>
  <c r="BC7" i="22"/>
  <c r="AU11" i="22"/>
  <c r="AU15" i="22"/>
  <c r="AU9" i="22"/>
  <c r="AU13" i="22"/>
  <c r="AU4" i="9"/>
  <c r="Q59" i="21"/>
  <c r="X43" i="21"/>
  <c r="X53" i="21"/>
  <c r="W4" i="8"/>
  <c r="Q49" i="21"/>
  <c r="S29" i="21"/>
  <c r="Y3" i="21"/>
  <c r="S9" i="21"/>
  <c r="C11" i="8"/>
  <c r="D4" i="23"/>
  <c r="D8" i="23"/>
  <c r="C6" i="23"/>
  <c r="C23" i="22"/>
  <c r="B4" i="3"/>
  <c r="D6" i="9"/>
  <c r="E10" i="23"/>
  <c r="AU10" i="8"/>
  <c r="R59" i="21"/>
  <c r="Y43" i="21"/>
  <c r="Y53" i="21"/>
  <c r="X4" i="8"/>
  <c r="R49" i="21"/>
  <c r="T29" i="21"/>
  <c r="T9" i="21"/>
  <c r="Z3" i="21"/>
  <c r="E8" i="23"/>
  <c r="C25" i="22"/>
  <c r="C29" i="22"/>
  <c r="C20" i="9"/>
  <c r="C27" i="22"/>
  <c r="D6" i="23"/>
  <c r="D23" i="22"/>
  <c r="D11" i="8"/>
  <c r="E4" i="23"/>
  <c r="B27" i="10"/>
  <c r="E6" i="9"/>
  <c r="F10" i="23"/>
  <c r="BF7" i="22"/>
  <c r="BE7" i="22"/>
  <c r="AV11" i="22"/>
  <c r="AV15" i="22"/>
  <c r="AV9" i="22"/>
  <c r="AV13" i="22"/>
  <c r="AV4" i="9"/>
  <c r="S59" i="21"/>
  <c r="Z43" i="21"/>
  <c r="Z53" i="21"/>
  <c r="Y4" i="8"/>
  <c r="C4" i="3"/>
  <c r="S49" i="21"/>
  <c r="U29" i="21"/>
  <c r="AA3" i="21"/>
  <c r="U9" i="21"/>
  <c r="E6" i="23"/>
  <c r="E23" i="22"/>
  <c r="E25" i="22"/>
  <c r="C31" i="22"/>
  <c r="F8" i="23"/>
  <c r="D25" i="22"/>
  <c r="D29" i="22"/>
  <c r="D20" i="9"/>
  <c r="D27" i="22"/>
  <c r="E11" i="8"/>
  <c r="F4" i="23"/>
  <c r="F6" i="9"/>
  <c r="G10" i="23"/>
  <c r="AV10" i="8"/>
  <c r="T59" i="21"/>
  <c r="AA43" i="21"/>
  <c r="AA53" i="21"/>
  <c r="Z4" i="8"/>
  <c r="T49" i="21"/>
  <c r="V29" i="21"/>
  <c r="V9" i="21"/>
  <c r="AB3" i="21"/>
  <c r="E27" i="22"/>
  <c r="F11" i="8"/>
  <c r="G4" i="23"/>
  <c r="F6" i="23"/>
  <c r="F23" i="22"/>
  <c r="G8" i="23"/>
  <c r="D31" i="22"/>
  <c r="C16" i="8"/>
  <c r="E29" i="22"/>
  <c r="E20" i="9"/>
  <c r="G6" i="9"/>
  <c r="H10" i="23"/>
  <c r="BH7" i="22"/>
  <c r="BG7" i="22"/>
  <c r="AW11" i="22"/>
  <c r="AW15" i="22"/>
  <c r="AW9" i="22"/>
  <c r="AW13" i="22"/>
  <c r="AW4" i="9"/>
  <c r="E4" i="4"/>
  <c r="U59" i="21"/>
  <c r="AB43" i="21"/>
  <c r="AB53" i="21"/>
  <c r="AA4" i="8"/>
  <c r="U49" i="21"/>
  <c r="W29" i="21"/>
  <c r="AC3" i="21"/>
  <c r="W9" i="21"/>
  <c r="G6" i="23"/>
  <c r="G23" i="22"/>
  <c r="E31" i="22"/>
  <c r="D16" i="8"/>
  <c r="F25" i="22"/>
  <c r="F29" i="22"/>
  <c r="F20" i="9"/>
  <c r="F27" i="22"/>
  <c r="H8" i="23"/>
  <c r="G11" i="8"/>
  <c r="H4" i="23"/>
  <c r="H6" i="9"/>
  <c r="I10" i="23"/>
  <c r="AW10" i="8"/>
  <c r="E10" i="3"/>
  <c r="V59" i="21"/>
  <c r="AC43" i="21"/>
  <c r="AC53" i="21"/>
  <c r="AB4" i="8"/>
  <c r="V49" i="21"/>
  <c r="X29" i="21"/>
  <c r="X9" i="21"/>
  <c r="AD3" i="21"/>
  <c r="I8" i="23"/>
  <c r="F31" i="22"/>
  <c r="E16" i="8"/>
  <c r="H6" i="23"/>
  <c r="H23" i="22"/>
  <c r="G25" i="22"/>
  <c r="G29" i="22"/>
  <c r="G20" i="9"/>
  <c r="G27" i="22"/>
  <c r="H11" i="8"/>
  <c r="I4" i="23"/>
  <c r="I6" i="9"/>
  <c r="J10" i="23"/>
  <c r="BI7" i="22"/>
  <c r="AX11" i="22"/>
  <c r="AX9" i="22"/>
  <c r="AX13" i="22"/>
  <c r="AX4" i="9"/>
  <c r="W59" i="21"/>
  <c r="AD43" i="21"/>
  <c r="AD53" i="21"/>
  <c r="AC4" i="8"/>
  <c r="W49" i="21"/>
  <c r="Y29" i="21"/>
  <c r="AE3" i="21"/>
  <c r="Y9" i="21"/>
  <c r="H25" i="22"/>
  <c r="H29" i="22"/>
  <c r="H20" i="9"/>
  <c r="H27" i="22"/>
  <c r="I11" i="8"/>
  <c r="J4" i="23"/>
  <c r="J8" i="23"/>
  <c r="I6" i="23"/>
  <c r="I23" i="22"/>
  <c r="G31" i="22"/>
  <c r="F16" i="8"/>
  <c r="J6" i="9"/>
  <c r="K10" i="23"/>
  <c r="AX15" i="22"/>
  <c r="X59" i="21"/>
  <c r="AE43" i="21"/>
  <c r="AE53" i="21"/>
  <c r="AD4" i="8"/>
  <c r="X49" i="21"/>
  <c r="Z29" i="21"/>
  <c r="Z9" i="21"/>
  <c r="AF3" i="21"/>
  <c r="J6" i="23"/>
  <c r="J23" i="22"/>
  <c r="J11" i="8"/>
  <c r="K4" i="23"/>
  <c r="K8" i="23"/>
  <c r="H31" i="22"/>
  <c r="G16" i="8"/>
  <c r="I25" i="22"/>
  <c r="I29" i="22"/>
  <c r="I20" i="9"/>
  <c r="I27" i="22"/>
  <c r="K6" i="9"/>
  <c r="L10" i="23"/>
  <c r="AY11" i="22"/>
  <c r="AY15" i="22"/>
  <c r="AY9" i="22"/>
  <c r="AY13" i="22"/>
  <c r="AY4" i="9"/>
  <c r="AX10" i="8"/>
  <c r="Y59" i="21"/>
  <c r="C27" i="10"/>
  <c r="AF43" i="21"/>
  <c r="AF53" i="21"/>
  <c r="AE4" i="8"/>
  <c r="Y49" i="21"/>
  <c r="AA29" i="21"/>
  <c r="AG3" i="21"/>
  <c r="AA9" i="21"/>
  <c r="J25" i="22"/>
  <c r="J29" i="22"/>
  <c r="J20" i="9"/>
  <c r="J27" i="22"/>
  <c r="L8" i="23"/>
  <c r="K11" i="8"/>
  <c r="L4" i="23"/>
  <c r="K6" i="23"/>
  <c r="K23" i="22"/>
  <c r="I31" i="22"/>
  <c r="H16" i="8"/>
  <c r="L6" i="9"/>
  <c r="M10" i="23"/>
  <c r="B3" i="10"/>
  <c r="AY10" i="8"/>
  <c r="Z59" i="21"/>
  <c r="AG43" i="21"/>
  <c r="AG53" i="21"/>
  <c r="AF4" i="8"/>
  <c r="Z49" i="21"/>
  <c r="AB29" i="21"/>
  <c r="AB9" i="21"/>
  <c r="AH3" i="21"/>
  <c r="K25" i="22"/>
  <c r="K29" i="22"/>
  <c r="K20" i="9"/>
  <c r="K27" i="22"/>
  <c r="L11" i="8"/>
  <c r="M4" i="23"/>
  <c r="M8" i="23"/>
  <c r="L6" i="23"/>
  <c r="L23" i="22"/>
  <c r="J31" i="22"/>
  <c r="I16" i="8"/>
  <c r="D45" i="20"/>
  <c r="B4" i="10"/>
  <c r="M6" i="9"/>
  <c r="B4" i="25"/>
  <c r="N10" i="23"/>
  <c r="AZ11" i="22"/>
  <c r="AZ15" i="22"/>
  <c r="AZ9" i="22"/>
  <c r="AZ13" i="22"/>
  <c r="AZ4" i="9"/>
  <c r="AA59" i="21"/>
  <c r="AH43" i="21"/>
  <c r="AH53" i="21"/>
  <c r="AG4" i="8"/>
  <c r="AA49" i="21"/>
  <c r="AC29" i="21"/>
  <c r="AI3" i="21"/>
  <c r="AC9" i="21"/>
  <c r="M6" i="23"/>
  <c r="M23" i="22"/>
  <c r="M27" i="22"/>
  <c r="L25" i="22"/>
  <c r="L29" i="22"/>
  <c r="L20" i="9"/>
  <c r="L27" i="22"/>
  <c r="J4" i="25"/>
  <c r="N8" i="23"/>
  <c r="K31" i="22"/>
  <c r="J16" i="8"/>
  <c r="M11" i="8"/>
  <c r="B11" i="3"/>
  <c r="N4" i="23"/>
  <c r="N6" i="9"/>
  <c r="B3" i="5"/>
  <c r="B5" i="10"/>
  <c r="O10" i="23"/>
  <c r="M25" i="22"/>
  <c r="M29" i="22"/>
  <c r="M20" i="9"/>
  <c r="AZ10" i="8"/>
  <c r="AB59" i="21"/>
  <c r="AI43" i="21"/>
  <c r="AI53" i="21"/>
  <c r="AH4" i="8"/>
  <c r="AB49" i="21"/>
  <c r="AD29" i="21"/>
  <c r="AD9" i="21"/>
  <c r="AJ3" i="21"/>
  <c r="N6" i="23"/>
  <c r="N23" i="22"/>
  <c r="N11" i="8"/>
  <c r="O4" i="23"/>
  <c r="L31" i="22"/>
  <c r="K16" i="8"/>
  <c r="O8" i="23"/>
  <c r="B11" i="25"/>
  <c r="O6" i="9"/>
  <c r="P10" i="23"/>
  <c r="B20" i="4"/>
  <c r="BA11" i="22"/>
  <c r="BA15" i="22"/>
  <c r="BA9" i="22"/>
  <c r="BA13" i="22"/>
  <c r="BA4" i="9"/>
  <c r="AC59" i="21"/>
  <c r="AJ43" i="21"/>
  <c r="AJ53" i="21"/>
  <c r="AI4" i="8"/>
  <c r="AC49" i="21"/>
  <c r="AE29" i="21"/>
  <c r="AK3" i="21"/>
  <c r="AE9" i="21"/>
  <c r="P8" i="23"/>
  <c r="M31" i="22"/>
  <c r="L16" i="8"/>
  <c r="O6" i="23"/>
  <c r="O23" i="22"/>
  <c r="O11" i="8"/>
  <c r="P4" i="23"/>
  <c r="N25" i="22"/>
  <c r="N29" i="22"/>
  <c r="N20" i="9"/>
  <c r="N27" i="22"/>
  <c r="P6" i="9"/>
  <c r="Q10" i="23"/>
  <c r="BA10" i="8"/>
  <c r="P6" i="23"/>
  <c r="P23" i="22"/>
  <c r="P25" i="22"/>
  <c r="AD59" i="21"/>
  <c r="AK43" i="21"/>
  <c r="AK53" i="21"/>
  <c r="AJ4" i="8"/>
  <c r="AD49" i="21"/>
  <c r="AF29" i="21"/>
  <c r="AF9" i="21"/>
  <c r="AL3" i="21"/>
  <c r="N31" i="22"/>
  <c r="M16" i="8"/>
  <c r="B16" i="3"/>
  <c r="Q8" i="23"/>
  <c r="P11" i="8"/>
  <c r="Q4" i="23"/>
  <c r="O25" i="22"/>
  <c r="O29" i="22"/>
  <c r="O20" i="9"/>
  <c r="O27" i="22"/>
  <c r="Q6" i="9"/>
  <c r="R10" i="23"/>
  <c r="P27" i="22"/>
  <c r="BB11" i="22"/>
  <c r="BB15" i="22"/>
  <c r="BB9" i="22"/>
  <c r="BB13" i="22"/>
  <c r="BB4" i="9"/>
  <c r="P29" i="22"/>
  <c r="P20" i="9"/>
  <c r="AE59" i="21"/>
  <c r="Q6" i="23"/>
  <c r="Q23" i="22"/>
  <c r="Q25" i="22"/>
  <c r="AL43" i="21"/>
  <c r="AL53" i="21"/>
  <c r="AK4" i="8"/>
  <c r="D4" i="3"/>
  <c r="AE49" i="21"/>
  <c r="AG29" i="21"/>
  <c r="AM3" i="21"/>
  <c r="AG9" i="21"/>
  <c r="O31" i="22"/>
  <c r="N16" i="8"/>
  <c r="R8" i="23"/>
  <c r="Q11" i="8"/>
  <c r="R4" i="23"/>
  <c r="R6" i="9"/>
  <c r="S10" i="23"/>
  <c r="Q29" i="22"/>
  <c r="Q20" i="9"/>
  <c r="Q27" i="22"/>
  <c r="BB10" i="8"/>
  <c r="AF59" i="21"/>
  <c r="AM43" i="21"/>
  <c r="AM53" i="21"/>
  <c r="AL4" i="8"/>
  <c r="AF49" i="21"/>
  <c r="AH29" i="21"/>
  <c r="AH9" i="21"/>
  <c r="AN3" i="21"/>
  <c r="S8" i="23"/>
  <c r="P31" i="22"/>
  <c r="O16" i="8"/>
  <c r="R6" i="23"/>
  <c r="R23" i="22"/>
  <c r="R11" i="8"/>
  <c r="S4" i="23"/>
  <c r="S6" i="9"/>
  <c r="T10" i="23"/>
  <c r="BC11" i="22"/>
  <c r="BC15" i="22"/>
  <c r="BC9" i="22"/>
  <c r="BC13" i="22"/>
  <c r="BC4" i="9"/>
  <c r="S6" i="23"/>
  <c r="S23" i="22"/>
  <c r="S25" i="22"/>
  <c r="AG59" i="21"/>
  <c r="AN43" i="21"/>
  <c r="AN53" i="21"/>
  <c r="AM4" i="8"/>
  <c r="AG49" i="21"/>
  <c r="AI29" i="21"/>
  <c r="AO3" i="21"/>
  <c r="AI9" i="21"/>
  <c r="S11" i="8"/>
  <c r="T4" i="23"/>
  <c r="Q31" i="22"/>
  <c r="P16" i="8"/>
  <c r="T8" i="23"/>
  <c r="R25" i="22"/>
  <c r="R29" i="22"/>
  <c r="R20" i="9"/>
  <c r="R27" i="22"/>
  <c r="T6" i="9"/>
  <c r="U10" i="23"/>
  <c r="BC10" i="8"/>
  <c r="S27" i="22"/>
  <c r="AH59" i="21"/>
  <c r="AO43" i="21"/>
  <c r="AO53" i="21"/>
  <c r="AN4" i="8"/>
  <c r="AH49" i="21"/>
  <c r="AJ29" i="21"/>
  <c r="AJ9" i="21"/>
  <c r="AP3" i="21"/>
  <c r="S29" i="22"/>
  <c r="S20" i="9"/>
  <c r="T6" i="23"/>
  <c r="T23" i="22"/>
  <c r="R31" i="22"/>
  <c r="Q16" i="8"/>
  <c r="T11" i="8"/>
  <c r="U4" i="23"/>
  <c r="U8" i="23"/>
  <c r="U6" i="9"/>
  <c r="V10" i="23"/>
  <c r="BD11" i="22"/>
  <c r="BD15" i="22"/>
  <c r="BD9" i="22"/>
  <c r="BD13" i="22"/>
  <c r="BD4" i="9"/>
  <c r="AI59" i="21"/>
  <c r="AP43" i="21"/>
  <c r="AP53" i="21"/>
  <c r="AO4" i="8"/>
  <c r="AI49" i="21"/>
  <c r="AK29" i="21"/>
  <c r="AQ3" i="21"/>
  <c r="AK9" i="21"/>
  <c r="T25" i="22"/>
  <c r="T29" i="22"/>
  <c r="T20" i="9"/>
  <c r="T27" i="22"/>
  <c r="U11" i="8"/>
  <c r="V4" i="23"/>
  <c r="V8" i="23"/>
  <c r="S31" i="22"/>
  <c r="R16" i="8"/>
  <c r="U6" i="23"/>
  <c r="U23" i="22"/>
  <c r="V6" i="9"/>
  <c r="W10" i="23"/>
  <c r="BD10" i="8"/>
  <c r="AJ59" i="21"/>
  <c r="AQ43" i="21"/>
  <c r="AQ53" i="21"/>
  <c r="AP4" i="8"/>
  <c r="AJ49" i="21"/>
  <c r="AL29" i="21"/>
  <c r="AL9" i="21"/>
  <c r="AR3" i="21"/>
  <c r="V6" i="23"/>
  <c r="V23" i="22"/>
  <c r="U25" i="22"/>
  <c r="U29" i="22"/>
  <c r="U20" i="9"/>
  <c r="U27" i="22"/>
  <c r="V11" i="8"/>
  <c r="W4" i="23"/>
  <c r="W8" i="23"/>
  <c r="T31" i="22"/>
  <c r="S16" i="8"/>
  <c r="W6" i="9"/>
  <c r="X10" i="23"/>
  <c r="BE11" i="22"/>
  <c r="BE15" i="22"/>
  <c r="BE9" i="22"/>
  <c r="BE13" i="22"/>
  <c r="BE4" i="9"/>
  <c r="AK59" i="21"/>
  <c r="D27" i="10"/>
  <c r="AR43" i="21"/>
  <c r="AR53" i="21"/>
  <c r="AQ4" i="8"/>
  <c r="AK49" i="21"/>
  <c r="AM29" i="21"/>
  <c r="AS3" i="21"/>
  <c r="AM9" i="21"/>
  <c r="W6" i="23"/>
  <c r="W23" i="22"/>
  <c r="U31" i="22"/>
  <c r="T16" i="8"/>
  <c r="V25" i="22"/>
  <c r="V29" i="22"/>
  <c r="V20" i="9"/>
  <c r="V27" i="22"/>
  <c r="X8" i="23"/>
  <c r="W11" i="8"/>
  <c r="X4" i="23"/>
  <c r="X6" i="9"/>
  <c r="Y10" i="23"/>
  <c r="C3" i="10"/>
  <c r="BE10" i="8"/>
  <c r="AL59" i="21"/>
  <c r="AS43" i="21"/>
  <c r="AS53" i="21"/>
  <c r="AR4" i="8"/>
  <c r="AL49" i="21"/>
  <c r="AN29" i="21"/>
  <c r="AN9" i="21"/>
  <c r="AT3" i="21"/>
  <c r="Y8" i="23"/>
  <c r="X11" i="8"/>
  <c r="Y4" i="23"/>
  <c r="X6" i="23"/>
  <c r="X23" i="22"/>
  <c r="V31" i="22"/>
  <c r="U16" i="8"/>
  <c r="W25" i="22"/>
  <c r="W29" i="22"/>
  <c r="W20" i="9"/>
  <c r="W27" i="22"/>
  <c r="E45" i="20"/>
  <c r="Y6" i="9"/>
  <c r="C4" i="10"/>
  <c r="J5" i="25"/>
  <c r="Z10" i="23"/>
  <c r="BF11" i="22"/>
  <c r="BF15" i="22"/>
  <c r="BF9" i="22"/>
  <c r="BF13" i="22"/>
  <c r="BF4" i="9"/>
  <c r="B5" i="25"/>
  <c r="AM59" i="21"/>
  <c r="AT43" i="21"/>
  <c r="AT53" i="21"/>
  <c r="AS4" i="8"/>
  <c r="AM49" i="21"/>
  <c r="AO29" i="21"/>
  <c r="AU3" i="21"/>
  <c r="AO9" i="21"/>
  <c r="Y6" i="23"/>
  <c r="Y23" i="22"/>
  <c r="Z8" i="23"/>
  <c r="W31" i="22"/>
  <c r="V16" i="8"/>
  <c r="X25" i="22"/>
  <c r="X29" i="22"/>
  <c r="X20" i="9"/>
  <c r="X27" i="22"/>
  <c r="Y11" i="8"/>
  <c r="C11" i="3"/>
  <c r="Z4" i="23"/>
  <c r="C6" i="4"/>
  <c r="C3" i="5"/>
  <c r="Z6" i="9"/>
  <c r="C5" i="10"/>
  <c r="B12" i="25"/>
  <c r="AA10" i="23"/>
  <c r="BF10" i="8"/>
  <c r="AN59" i="21"/>
  <c r="AU43" i="21"/>
  <c r="AU53" i="21"/>
  <c r="AT4" i="8"/>
  <c r="AN49" i="21"/>
  <c r="AP29" i="21"/>
  <c r="AP9" i="21"/>
  <c r="AV3" i="21"/>
  <c r="X31" i="22"/>
  <c r="W16" i="8"/>
  <c r="AA8" i="23"/>
  <c r="Z6" i="23"/>
  <c r="Z23" i="22"/>
  <c r="Z11" i="8"/>
  <c r="AA4" i="23"/>
  <c r="Y25" i="22"/>
  <c r="Y29" i="22"/>
  <c r="Y20" i="9"/>
  <c r="Y27" i="22"/>
  <c r="AA6" i="9"/>
  <c r="AB10" i="23"/>
  <c r="C20" i="4"/>
  <c r="BG11" i="22"/>
  <c r="BG15" i="22"/>
  <c r="BG9" i="22"/>
  <c r="BG13" i="22"/>
  <c r="BG4" i="9"/>
  <c r="AO59" i="21"/>
  <c r="AV43" i="21"/>
  <c r="AV53" i="21"/>
  <c r="AU4" i="8"/>
  <c r="AO49" i="21"/>
  <c r="AQ29" i="21"/>
  <c r="AW3" i="21"/>
  <c r="AQ9" i="21"/>
  <c r="AA6" i="23"/>
  <c r="AA23" i="22"/>
  <c r="AA25" i="22"/>
  <c r="AB8" i="23"/>
  <c r="AA11" i="8"/>
  <c r="AB4" i="23"/>
  <c r="Z25" i="22"/>
  <c r="Z29" i="22"/>
  <c r="Z20" i="9"/>
  <c r="Z27" i="22"/>
  <c r="Y31" i="22"/>
  <c r="X16" i="8"/>
  <c r="AB6" i="9"/>
  <c r="AC10" i="23"/>
  <c r="BG10" i="8"/>
  <c r="AP59" i="21"/>
  <c r="AB6" i="23"/>
  <c r="AB23" i="22"/>
  <c r="AB25" i="22"/>
  <c r="AA27" i="22"/>
  <c r="AW43" i="21"/>
  <c r="AW53" i="21"/>
  <c r="AV4" i="8"/>
  <c r="AP49" i="21"/>
  <c r="AR29" i="21"/>
  <c r="AR9" i="21"/>
  <c r="AX3" i="21"/>
  <c r="Z31" i="22"/>
  <c r="Y16" i="8"/>
  <c r="C16" i="3"/>
  <c r="AC8" i="23"/>
  <c r="AA29" i="22"/>
  <c r="AA20" i="9"/>
  <c r="AC4" i="23"/>
  <c r="AB11" i="8"/>
  <c r="AC6" i="9"/>
  <c r="AD10" i="23"/>
  <c r="AB27" i="22"/>
  <c r="BH11" i="22"/>
  <c r="BH15" i="22"/>
  <c r="BH9" i="22"/>
  <c r="BH13" i="22"/>
  <c r="BH4" i="9"/>
  <c r="AQ59" i="21"/>
  <c r="AC6" i="23"/>
  <c r="AC23" i="22"/>
  <c r="AC27" i="22"/>
  <c r="AB29" i="22"/>
  <c r="AB20" i="9"/>
  <c r="AX43" i="21"/>
  <c r="AX53" i="21"/>
  <c r="AW4" i="8"/>
  <c r="E4" i="3"/>
  <c r="AQ49" i="21"/>
  <c r="AS29" i="21"/>
  <c r="AY3" i="21"/>
  <c r="AS9" i="21"/>
  <c r="AC11" i="8"/>
  <c r="AD4" i="23"/>
  <c r="AD8" i="23"/>
  <c r="AA31" i="22"/>
  <c r="Z16" i="8"/>
  <c r="AD6" i="9"/>
  <c r="AE10" i="23"/>
  <c r="AC25" i="22"/>
  <c r="AC29" i="22"/>
  <c r="AC20" i="9"/>
  <c r="BI11" i="22"/>
  <c r="BI15" i="22"/>
  <c r="BI10" i="8"/>
  <c r="F10" i="3"/>
  <c r="BI9" i="22"/>
  <c r="BI13" i="22"/>
  <c r="BI4" i="9"/>
  <c r="F4" i="4"/>
  <c r="BH10" i="8"/>
  <c r="AR59" i="21"/>
  <c r="AY43" i="21"/>
  <c r="AY53" i="21"/>
  <c r="AX4" i="8"/>
  <c r="AR49" i="21"/>
  <c r="AT29" i="21"/>
  <c r="AT9" i="21"/>
  <c r="AZ3" i="21"/>
  <c r="AE8" i="23"/>
  <c r="AB31" i="22"/>
  <c r="AA16" i="8"/>
  <c r="AD6" i="23"/>
  <c r="AD23" i="22"/>
  <c r="AD11" i="8"/>
  <c r="AE4" i="23"/>
  <c r="AE6" i="9"/>
  <c r="AF10" i="23"/>
  <c r="AS59" i="21"/>
  <c r="AZ43" i="21"/>
  <c r="AZ53" i="21"/>
  <c r="AY4" i="8"/>
  <c r="AS49" i="21"/>
  <c r="AU29" i="21"/>
  <c r="BA3" i="21"/>
  <c r="AU9" i="21"/>
  <c r="AE6" i="23"/>
  <c r="AE23" i="22"/>
  <c r="AE25" i="22"/>
  <c r="AD25" i="22"/>
  <c r="AD29" i="22"/>
  <c r="AD20" i="9"/>
  <c r="AD27" i="22"/>
  <c r="AF8" i="23"/>
  <c r="AC31" i="22"/>
  <c r="AB16" i="8"/>
  <c r="AE11" i="8"/>
  <c r="AF4" i="23"/>
  <c r="AF6" i="9"/>
  <c r="AG10" i="23"/>
  <c r="AT59" i="21"/>
  <c r="BA43" i="21"/>
  <c r="BA53" i="21"/>
  <c r="AZ4" i="8"/>
  <c r="AT49" i="21"/>
  <c r="AV29" i="21"/>
  <c r="AV9" i="21"/>
  <c r="BB3" i="21"/>
  <c r="AE27" i="22"/>
  <c r="AF6" i="23"/>
  <c r="AF23" i="22"/>
  <c r="AF25" i="22"/>
  <c r="AE29" i="22"/>
  <c r="AE20" i="9"/>
  <c r="AG8" i="23"/>
  <c r="AF11" i="8"/>
  <c r="AG4" i="23"/>
  <c r="AD31" i="22"/>
  <c r="AC16" i="8"/>
  <c r="AG6" i="9"/>
  <c r="AH10" i="23"/>
  <c r="AF29" i="22"/>
  <c r="AF20" i="9"/>
  <c r="AU59" i="21"/>
  <c r="BB43" i="21"/>
  <c r="BB53" i="21"/>
  <c r="BA4" i="8"/>
  <c r="AU49" i="21"/>
  <c r="AW29" i="21"/>
  <c r="AW9" i="21"/>
  <c r="BC3" i="21"/>
  <c r="AG6" i="23"/>
  <c r="AG23" i="22"/>
  <c r="AG25" i="22"/>
  <c r="AF27" i="22"/>
  <c r="AE31" i="22"/>
  <c r="AD16" i="8"/>
  <c r="AG11" i="8"/>
  <c r="AH4" i="23"/>
  <c r="AH8" i="23"/>
  <c r="AH6" i="9"/>
  <c r="AI10" i="23"/>
  <c r="AG27" i="22"/>
  <c r="AV59" i="21"/>
  <c r="BC43" i="21"/>
  <c r="BC53" i="21"/>
  <c r="BB4" i="8"/>
  <c r="AV49" i="21"/>
  <c r="AX29" i="21"/>
  <c r="BD3" i="21"/>
  <c r="AX9" i="21"/>
  <c r="AG29" i="22"/>
  <c r="AG20" i="9"/>
  <c r="AI8" i="23"/>
  <c r="AH6" i="23"/>
  <c r="AH23" i="22"/>
  <c r="AH11" i="8"/>
  <c r="AI4" i="23"/>
  <c r="AF31" i="22"/>
  <c r="AE16" i="8"/>
  <c r="AI6" i="9"/>
  <c r="AJ10" i="23"/>
  <c r="AW59" i="21"/>
  <c r="E27" i="10"/>
  <c r="BD43" i="21"/>
  <c r="BD53" i="21"/>
  <c r="BC4" i="8"/>
  <c r="AW49" i="21"/>
  <c r="AY29" i="21"/>
  <c r="AY9" i="21"/>
  <c r="BE3" i="21"/>
  <c r="AI6" i="23"/>
  <c r="AI23" i="22"/>
  <c r="AI25" i="22"/>
  <c r="AH25" i="22"/>
  <c r="AH29" i="22"/>
  <c r="AH20" i="9"/>
  <c r="AH27" i="22"/>
  <c r="AJ8" i="23"/>
  <c r="AG31" i="22"/>
  <c r="AF16" i="8"/>
  <c r="AI11" i="8"/>
  <c r="AJ4" i="23"/>
  <c r="AJ6" i="9"/>
  <c r="AK10" i="23"/>
  <c r="D3" i="10"/>
  <c r="AX59" i="21"/>
  <c r="BE43" i="21"/>
  <c r="BE53" i="21"/>
  <c r="BD4" i="8"/>
  <c r="AX49" i="21"/>
  <c r="AZ29" i="21"/>
  <c r="BF3" i="21"/>
  <c r="AZ9" i="21"/>
  <c r="AI27" i="22"/>
  <c r="AJ6" i="23"/>
  <c r="AJ23" i="22"/>
  <c r="AJ27" i="22"/>
  <c r="AK8" i="23"/>
  <c r="AJ11" i="8"/>
  <c r="AK4" i="23"/>
  <c r="AI29" i="22"/>
  <c r="AI20" i="9"/>
  <c r="AH31" i="22"/>
  <c r="AG16" i="8"/>
  <c r="F45" i="20"/>
  <c r="AK6" i="9"/>
  <c r="D4" i="10"/>
  <c r="J6" i="25"/>
  <c r="AL10" i="23"/>
  <c r="B6" i="25"/>
  <c r="AY59" i="21"/>
  <c r="BF43" i="21"/>
  <c r="BF53" i="21"/>
  <c r="BE4" i="8"/>
  <c r="AY49" i="21"/>
  <c r="BA29" i="21"/>
  <c r="BA9" i="21"/>
  <c r="BG3" i="21"/>
  <c r="AJ25" i="22"/>
  <c r="AJ29" i="22"/>
  <c r="AJ20" i="9"/>
  <c r="AL8" i="23"/>
  <c r="AI31" i="22"/>
  <c r="AH16" i="8"/>
  <c r="AK6" i="23"/>
  <c r="AK23" i="22"/>
  <c r="AK11" i="8"/>
  <c r="D11" i="3"/>
  <c r="AL4" i="23"/>
  <c r="D6" i="4"/>
  <c r="D3" i="5"/>
  <c r="AL6" i="9"/>
  <c r="D5" i="10"/>
  <c r="B13" i="25"/>
  <c r="AM10" i="23"/>
  <c r="AZ59" i="21"/>
  <c r="BG43" i="21"/>
  <c r="BG53" i="21"/>
  <c r="BF4" i="8"/>
  <c r="AZ49" i="21"/>
  <c r="BB29" i="21"/>
  <c r="BH3" i="21"/>
  <c r="BB9" i="21"/>
  <c r="AM8" i="23"/>
  <c r="AJ31" i="22"/>
  <c r="AI16" i="8"/>
  <c r="AL6" i="23"/>
  <c r="AL23" i="22"/>
  <c r="AK25" i="22"/>
  <c r="AK29" i="22"/>
  <c r="AK20" i="9"/>
  <c r="AK27" i="22"/>
  <c r="AL11" i="8"/>
  <c r="AM4" i="23"/>
  <c r="AM6" i="9"/>
  <c r="AN10" i="23"/>
  <c r="D20" i="4"/>
  <c r="BA59" i="21"/>
  <c r="BH43" i="21"/>
  <c r="BH53" i="21"/>
  <c r="BG4" i="8"/>
  <c r="BA49" i="21"/>
  <c r="BC29" i="21"/>
  <c r="BC9" i="21"/>
  <c r="BI3" i="21"/>
  <c r="AM6" i="23"/>
  <c r="AM23" i="22"/>
  <c r="AM27" i="22"/>
  <c r="AN8" i="23"/>
  <c r="AK31" i="22"/>
  <c r="AJ16" i="8"/>
  <c r="AL25" i="22"/>
  <c r="AL29" i="22"/>
  <c r="AL20" i="9"/>
  <c r="AL27" i="22"/>
  <c r="AM11" i="8"/>
  <c r="AN4" i="23"/>
  <c r="AN6" i="9"/>
  <c r="AO10" i="23"/>
  <c r="AM25" i="22"/>
  <c r="AM29" i="22"/>
  <c r="AM20" i="9"/>
  <c r="AN6" i="23"/>
  <c r="AN23" i="22"/>
  <c r="AN27" i="22"/>
  <c r="BB59" i="21"/>
  <c r="BI43" i="21"/>
  <c r="BI53" i="21"/>
  <c r="BH4" i="8"/>
  <c r="BB49" i="21"/>
  <c r="BD29" i="21"/>
  <c r="BJ3" i="21"/>
  <c r="BD9" i="21"/>
  <c r="AL31" i="22"/>
  <c r="AK16" i="8"/>
  <c r="D16" i="3"/>
  <c r="AO8" i="23"/>
  <c r="AN11" i="8"/>
  <c r="AO4" i="23"/>
  <c r="AO6" i="9"/>
  <c r="AP10" i="23"/>
  <c r="AN25" i="22"/>
  <c r="AN29" i="22"/>
  <c r="AN20" i="9"/>
  <c r="BC59" i="21"/>
  <c r="BJ43" i="21"/>
  <c r="BJ53" i="21"/>
  <c r="BI4" i="8"/>
  <c r="F4" i="3"/>
  <c r="BC49" i="21"/>
  <c r="BE29" i="21"/>
  <c r="BE9" i="21"/>
  <c r="AP8" i="23"/>
  <c r="AO11" i="8"/>
  <c r="AP4" i="23"/>
  <c r="AM31" i="22"/>
  <c r="AL16" i="8"/>
  <c r="AO6" i="23"/>
  <c r="AO23" i="22"/>
  <c r="AP6" i="9"/>
  <c r="AQ10" i="23"/>
  <c r="BD59" i="21"/>
  <c r="BD49" i="21"/>
  <c r="BF29" i="21"/>
  <c r="BF9" i="21"/>
  <c r="AO25" i="22"/>
  <c r="AO29" i="22"/>
  <c r="AO20" i="9"/>
  <c r="AO27" i="22"/>
  <c r="AN31" i="22"/>
  <c r="AM16" i="8"/>
  <c r="AP6" i="23"/>
  <c r="AP23" i="22"/>
  <c r="AP11" i="8"/>
  <c r="AQ4" i="23"/>
  <c r="AQ8" i="23"/>
  <c r="AQ6" i="9"/>
  <c r="AR10" i="23"/>
  <c r="BE59" i="21"/>
  <c r="BE49" i="21"/>
  <c r="BG29" i="21"/>
  <c r="BG9" i="21"/>
  <c r="AR8" i="23"/>
  <c r="AQ11" i="8"/>
  <c r="AR4" i="23"/>
  <c r="AQ6" i="23"/>
  <c r="AQ23" i="22"/>
  <c r="AO31" i="22"/>
  <c r="AN16" i="8"/>
  <c r="AP25" i="22"/>
  <c r="AP29" i="22"/>
  <c r="AP20" i="9"/>
  <c r="AP27" i="22"/>
  <c r="AR6" i="9"/>
  <c r="AS10" i="23"/>
  <c r="AR6" i="23"/>
  <c r="AR23" i="22"/>
  <c r="AR25" i="22"/>
  <c r="BF59" i="21"/>
  <c r="BF49" i="21"/>
  <c r="BH29" i="21"/>
  <c r="BH9" i="21"/>
  <c r="AS8" i="23"/>
  <c r="AP31" i="22"/>
  <c r="AO16" i="8"/>
  <c r="AQ25" i="22"/>
  <c r="AQ29" i="22"/>
  <c r="AQ20" i="9"/>
  <c r="AQ27" i="22"/>
  <c r="AR11" i="8"/>
  <c r="AS4" i="23"/>
  <c r="AS6" i="9"/>
  <c r="AT10" i="23"/>
  <c r="AR27" i="22"/>
  <c r="AS6" i="23"/>
  <c r="AS23" i="22"/>
  <c r="AS27" i="22"/>
  <c r="BG59" i="21"/>
  <c r="BG49" i="21"/>
  <c r="BI29" i="21"/>
  <c r="BJ9" i="21"/>
  <c r="BI9" i="21"/>
  <c r="AT8" i="23"/>
  <c r="AQ31" i="22"/>
  <c r="AP16" i="8"/>
  <c r="AR29" i="22"/>
  <c r="AR20" i="9"/>
  <c r="AS11" i="8"/>
  <c r="AT4" i="23"/>
  <c r="AT6" i="9"/>
  <c r="AU10" i="23"/>
  <c r="AS25" i="22"/>
  <c r="AS29" i="22"/>
  <c r="AS20" i="9"/>
  <c r="BH59" i="21"/>
  <c r="BJ29" i="21"/>
  <c r="BH49" i="21"/>
  <c r="AU8" i="23"/>
  <c r="AR31" i="22"/>
  <c r="AQ16" i="8"/>
  <c r="AT6" i="23"/>
  <c r="AT23" i="22"/>
  <c r="AT11" i="8"/>
  <c r="AU4" i="23"/>
  <c r="AU6" i="9"/>
  <c r="AV10" i="23"/>
  <c r="AU6" i="23"/>
  <c r="AU23" i="22"/>
  <c r="AU25" i="22"/>
  <c r="BI59" i="21"/>
  <c r="F27" i="10"/>
  <c r="BI49" i="21"/>
  <c r="AS31" i="22"/>
  <c r="AR16" i="8"/>
  <c r="AV8" i="23"/>
  <c r="AT25" i="22"/>
  <c r="AT29" i="22"/>
  <c r="AT20" i="9"/>
  <c r="AT27" i="22"/>
  <c r="AU11" i="8"/>
  <c r="AV4" i="23"/>
  <c r="AV6" i="9"/>
  <c r="AW10" i="23"/>
  <c r="E3" i="10"/>
  <c r="AU27" i="22"/>
  <c r="AU29" i="22"/>
  <c r="AU20" i="9"/>
  <c r="BJ49" i="21"/>
  <c r="AT31" i="22"/>
  <c r="AS16" i="8"/>
  <c r="AV11" i="8"/>
  <c r="AW4" i="23"/>
  <c r="AV6" i="23"/>
  <c r="AV23" i="22"/>
  <c r="AW8" i="23"/>
  <c r="AW6" i="9"/>
  <c r="E4" i="10"/>
  <c r="AX10" i="23"/>
  <c r="B7" i="25"/>
  <c r="BJ59" i="21"/>
  <c r="J7" i="25"/>
  <c r="AW11" i="8"/>
  <c r="E11" i="3"/>
  <c r="AX4" i="23"/>
  <c r="AW6" i="23"/>
  <c r="AW23" i="22"/>
  <c r="AV25" i="22"/>
  <c r="AV29" i="22"/>
  <c r="AV20" i="9"/>
  <c r="AV27" i="22"/>
  <c r="AX8" i="23"/>
  <c r="AU31" i="22"/>
  <c r="AT16" i="8"/>
  <c r="E3" i="5"/>
  <c r="E6" i="4"/>
  <c r="AX6" i="9"/>
  <c r="E5" i="10"/>
  <c r="B14" i="25"/>
  <c r="AY10" i="23"/>
  <c r="AY8" i="23"/>
  <c r="AX6" i="23"/>
  <c r="AX23" i="22"/>
  <c r="AX11" i="8"/>
  <c r="AY4" i="23"/>
  <c r="AV31" i="22"/>
  <c r="AU16" i="8"/>
  <c r="AW25" i="22"/>
  <c r="AW29" i="22"/>
  <c r="AW20" i="9"/>
  <c r="AW27" i="22"/>
  <c r="AY6" i="9"/>
  <c r="AZ10" i="23"/>
  <c r="E20" i="4"/>
  <c r="AX27" i="22"/>
  <c r="AX25" i="22"/>
  <c r="AX29" i="22"/>
  <c r="AX20" i="9"/>
  <c r="AZ8" i="23"/>
  <c r="AW31" i="22"/>
  <c r="AV16" i="8"/>
  <c r="AY6" i="23"/>
  <c r="AY23" i="22"/>
  <c r="AY11" i="8"/>
  <c r="AZ4" i="23"/>
  <c r="AZ6" i="9"/>
  <c r="BA10" i="23"/>
  <c r="AX31" i="22"/>
  <c r="AW16" i="8"/>
  <c r="E16" i="3"/>
  <c r="AZ11" i="8"/>
  <c r="BA4" i="23"/>
  <c r="AY25" i="22"/>
  <c r="AY29" i="22"/>
  <c r="AY20" i="9"/>
  <c r="AY27" i="22"/>
  <c r="BA8" i="23"/>
  <c r="AZ6" i="23"/>
  <c r="AZ23" i="22"/>
  <c r="BB10" i="23"/>
  <c r="BA6" i="9"/>
  <c r="AZ25" i="22"/>
  <c r="AZ29" i="22"/>
  <c r="AZ20" i="9"/>
  <c r="AZ27" i="22"/>
  <c r="BB8" i="23"/>
  <c r="BA11" i="8"/>
  <c r="BB4" i="23"/>
  <c r="BA6" i="23"/>
  <c r="BA23" i="22"/>
  <c r="AY31" i="22"/>
  <c r="AX16" i="8"/>
  <c r="BB6" i="9"/>
  <c r="BA25" i="22"/>
  <c r="BA29" i="22"/>
  <c r="BA20" i="9"/>
  <c r="BA27" i="22"/>
  <c r="BB11" i="8"/>
  <c r="BC4" i="23"/>
  <c r="AZ31" i="22"/>
  <c r="AY16" i="8"/>
  <c r="BB6" i="23"/>
  <c r="BB23" i="22"/>
  <c r="BC10" i="23"/>
  <c r="BC8" i="23"/>
  <c r="BC6" i="23"/>
  <c r="BC23" i="22"/>
  <c r="BB27" i="22"/>
  <c r="BB25" i="22"/>
  <c r="BB29" i="22"/>
  <c r="BB20" i="9"/>
  <c r="BA31" i="22"/>
  <c r="AZ16" i="8"/>
  <c r="BC6" i="9"/>
  <c r="BC25" i="22"/>
  <c r="BC29" i="22"/>
  <c r="BC20" i="9"/>
  <c r="BC27" i="22"/>
  <c r="BB31" i="22"/>
  <c r="BA16" i="8"/>
  <c r="BC11" i="8"/>
  <c r="BD4" i="23"/>
  <c r="BC31" i="22"/>
  <c r="BB16" i="8"/>
  <c r="BD10" i="23"/>
  <c r="BD6" i="9"/>
  <c r="BD8" i="23"/>
  <c r="BC16" i="8"/>
  <c r="BD6" i="23"/>
  <c r="BD23" i="22"/>
  <c r="BD25" i="22"/>
  <c r="BD29" i="22"/>
  <c r="BD20" i="9"/>
  <c r="BD11" i="8"/>
  <c r="BE4" i="23"/>
  <c r="BE10" i="23"/>
  <c r="BE6" i="9"/>
  <c r="BD27" i="22"/>
  <c r="BD31" i="22"/>
  <c r="BD16" i="8"/>
  <c r="BE8" i="23"/>
  <c r="BE6" i="23"/>
  <c r="BE23" i="22"/>
  <c r="BE25" i="22"/>
  <c r="BE29" i="22"/>
  <c r="BE20" i="9"/>
  <c r="BE11" i="8"/>
  <c r="BF4" i="23"/>
  <c r="BF10" i="23"/>
  <c r="BF6" i="9"/>
  <c r="BE27" i="22"/>
  <c r="BE31" i="22"/>
  <c r="BF8" i="23"/>
  <c r="BF6" i="23"/>
  <c r="BF23" i="22"/>
  <c r="BF11" i="8"/>
  <c r="BG4" i="23"/>
  <c r="BE16" i="8"/>
  <c r="BG10" i="23"/>
  <c r="BG6" i="9"/>
  <c r="BG8" i="23"/>
  <c r="BF27" i="22"/>
  <c r="BF31" i="22"/>
  <c r="BF25" i="22"/>
  <c r="BF29" i="22"/>
  <c r="BF20" i="9"/>
  <c r="BG6" i="23"/>
  <c r="BG23" i="22"/>
  <c r="BG25" i="22"/>
  <c r="BG29" i="22"/>
  <c r="BG20" i="9"/>
  <c r="BF16" i="8"/>
  <c r="BH4" i="23"/>
  <c r="BG11" i="8"/>
  <c r="BH10" i="23"/>
  <c r="BH6" i="9"/>
  <c r="F3" i="10"/>
  <c r="B8" i="25"/>
  <c r="BG27" i="22"/>
  <c r="BG31" i="22"/>
  <c r="BG16" i="8"/>
  <c r="BH8" i="23"/>
  <c r="BI10" i="23"/>
  <c r="BI6" i="9"/>
  <c r="BH6" i="23"/>
  <c r="BH23" i="22"/>
  <c r="BH25" i="22"/>
  <c r="BH29" i="22"/>
  <c r="BH20" i="9"/>
  <c r="BI8" i="23"/>
  <c r="BI11" i="8"/>
  <c r="F11" i="3"/>
  <c r="BH11" i="8"/>
  <c r="BI4" i="23"/>
  <c r="F4" i="10"/>
  <c r="F6" i="4"/>
  <c r="F3" i="5"/>
  <c r="BH27" i="22"/>
  <c r="BH31" i="22"/>
  <c r="BH16" i="8"/>
  <c r="BI6" i="23"/>
  <c r="BI23" i="22"/>
  <c r="BI25" i="22"/>
  <c r="J8" i="25"/>
  <c r="F5" i="10"/>
  <c r="BI29" i="22"/>
  <c r="BI20" i="9"/>
  <c r="BI27" i="22"/>
  <c r="BI31" i="22"/>
  <c r="BI16" i="8"/>
  <c r="F16" i="3"/>
  <c r="B15" i="25"/>
  <c r="F20" i="4"/>
  <c r="B18" i="6"/>
  <c r="B20" i="6"/>
  <c r="B23" i="6"/>
  <c r="B28" i="6"/>
  <c r="B22" i="9"/>
  <c r="B17" i="19"/>
  <c r="C22" i="9"/>
  <c r="D22" i="9"/>
  <c r="E22" i="9"/>
  <c r="B17" i="8"/>
  <c r="B18" i="8"/>
  <c r="F22" i="9"/>
  <c r="G22" i="9"/>
  <c r="H22" i="9"/>
  <c r="I22" i="9"/>
  <c r="C17" i="8"/>
  <c r="C18" i="8"/>
  <c r="J22" i="9"/>
  <c r="K22" i="9"/>
  <c r="L22" i="9"/>
  <c r="M22" i="9"/>
  <c r="B22" i="4"/>
  <c r="B18" i="19"/>
  <c r="D17" i="8"/>
  <c r="D18" i="8"/>
  <c r="N22" i="9"/>
  <c r="O22" i="9"/>
  <c r="P22" i="9"/>
  <c r="Q22" i="9"/>
  <c r="E17" i="8"/>
  <c r="E18" i="8"/>
  <c r="R22" i="9"/>
  <c r="S22" i="9"/>
  <c r="T22" i="9"/>
  <c r="U22" i="9"/>
  <c r="F17" i="8"/>
  <c r="F18" i="8"/>
  <c r="V22" i="9"/>
  <c r="W22" i="9"/>
  <c r="G17" i="8"/>
  <c r="G18" i="8"/>
  <c r="X22" i="9"/>
  <c r="Y22" i="9"/>
  <c r="C22" i="4"/>
  <c r="C18" i="19"/>
  <c r="Z22" i="9"/>
  <c r="AA22" i="9"/>
  <c r="H17" i="8"/>
  <c r="H18" i="8"/>
  <c r="AB22" i="9"/>
  <c r="AC22" i="9"/>
  <c r="I17" i="8"/>
  <c r="I18" i="8"/>
  <c r="AD22" i="9"/>
  <c r="AE22" i="9"/>
  <c r="AF22" i="9"/>
  <c r="AG22" i="9"/>
  <c r="J17" i="8"/>
  <c r="J18" i="8"/>
  <c r="AH22" i="9"/>
  <c r="AI22" i="9"/>
  <c r="K17" i="8"/>
  <c r="K18" i="8"/>
  <c r="AJ22" i="9"/>
  <c r="AK22" i="9"/>
  <c r="D22" i="4"/>
  <c r="D18" i="19"/>
  <c r="AL22" i="9"/>
  <c r="AM22" i="9"/>
  <c r="L17" i="8"/>
  <c r="L18" i="8"/>
  <c r="AN22" i="9"/>
  <c r="AO22" i="9"/>
  <c r="B19" i="19"/>
  <c r="B20" i="19"/>
  <c r="B21" i="19"/>
  <c r="AP22" i="9"/>
  <c r="AQ22" i="9"/>
  <c r="B23" i="10"/>
  <c r="M17" i="8"/>
  <c r="C17" i="19"/>
  <c r="M18" i="8"/>
  <c r="B17" i="3"/>
  <c r="B18" i="3"/>
  <c r="AR22" i="9"/>
  <c r="AS22" i="9"/>
  <c r="AT22" i="9"/>
  <c r="AU22" i="9"/>
  <c r="N17" i="8"/>
  <c r="N18" i="8"/>
  <c r="AV22" i="9"/>
  <c r="AW22" i="9"/>
  <c r="E22" i="4"/>
  <c r="E18" i="19"/>
  <c r="AX22" i="9"/>
  <c r="AY22" i="9"/>
  <c r="O17" i="8"/>
  <c r="O18" i="8"/>
  <c r="AZ22" i="9"/>
  <c r="BA22" i="9"/>
  <c r="BB22" i="9"/>
  <c r="BC22" i="9"/>
  <c r="P17" i="8"/>
  <c r="P18" i="8"/>
  <c r="BD22" i="9"/>
  <c r="BE22" i="9"/>
  <c r="BF22" i="9"/>
  <c r="BG22" i="9"/>
  <c r="Q17" i="8"/>
  <c r="Q18" i="8"/>
  <c r="BH22" i="9"/>
  <c r="BI10" i="19"/>
  <c r="BI22" i="9"/>
  <c r="F22" i="4"/>
  <c r="BJ10" i="19"/>
  <c r="F18" i="19"/>
  <c r="BK10" i="19"/>
  <c r="BL10" i="19"/>
  <c r="R17" i="8"/>
  <c r="R18" i="8"/>
  <c r="BM10" i="19"/>
  <c r="BN10" i="19"/>
  <c r="S17" i="8"/>
  <c r="S18" i="8"/>
  <c r="BO10" i="19"/>
  <c r="BP10" i="19"/>
  <c r="BQ10" i="19"/>
  <c r="BR10" i="19"/>
  <c r="T17" i="8"/>
  <c r="T18" i="8"/>
  <c r="BS10" i="19"/>
  <c r="BT10" i="19"/>
  <c r="U17" i="8"/>
  <c r="U18" i="8"/>
  <c r="BU10" i="19"/>
  <c r="BV10" i="19"/>
  <c r="G18" i="19"/>
  <c r="BW10" i="19"/>
  <c r="BX10" i="19"/>
  <c r="V17" i="8"/>
  <c r="V18" i="8"/>
  <c r="BY10" i="19"/>
  <c r="BZ10" i="19"/>
  <c r="W17" i="8"/>
  <c r="W18" i="8"/>
  <c r="CA10" i="19"/>
  <c r="CB10" i="19"/>
  <c r="CC10" i="19"/>
  <c r="CD10" i="19"/>
  <c r="X17" i="8"/>
  <c r="X18" i="8"/>
  <c r="CE10" i="19"/>
  <c r="CF10" i="19"/>
  <c r="C19" i="19"/>
  <c r="C20" i="19"/>
  <c r="C21" i="19"/>
  <c r="CG10" i="19"/>
  <c r="H18" i="19"/>
  <c r="C23" i="10"/>
  <c r="Y17" i="8"/>
  <c r="D17" i="19"/>
  <c r="Y18" i="8"/>
  <c r="C17" i="3"/>
  <c r="C18" i="3"/>
  <c r="Z17" i="8"/>
  <c r="Z18" i="8"/>
  <c r="AA17" i="8"/>
  <c r="AA18" i="8"/>
  <c r="AB17" i="8"/>
  <c r="AB18" i="8"/>
  <c r="AC17" i="8"/>
  <c r="AC18" i="8"/>
  <c r="AD17" i="8"/>
  <c r="AD18" i="8"/>
  <c r="AE17" i="8"/>
  <c r="AE18" i="8"/>
  <c r="AF17" i="8"/>
  <c r="AF18" i="8"/>
  <c r="AG17" i="8"/>
  <c r="AG18" i="8"/>
  <c r="AH17" i="8"/>
  <c r="AH18" i="8"/>
  <c r="AI17" i="8"/>
  <c r="AI18" i="8"/>
  <c r="AJ17" i="8"/>
  <c r="AJ18" i="8"/>
  <c r="D19" i="19"/>
  <c r="D20" i="19"/>
  <c r="D21" i="19"/>
  <c r="D23" i="10"/>
  <c r="AK17" i="8"/>
  <c r="E17" i="19"/>
  <c r="AK18" i="8"/>
  <c r="D17" i="3"/>
  <c r="D18" i="3"/>
  <c r="AL17" i="8"/>
  <c r="AL18" i="8"/>
  <c r="AM17" i="8"/>
  <c r="AM18" i="8"/>
  <c r="AN17" i="8"/>
  <c r="AN18" i="8"/>
  <c r="AO17" i="8"/>
  <c r="AO18" i="8"/>
  <c r="AP17" i="8"/>
  <c r="AP18" i="8"/>
  <c r="AQ17" i="8"/>
  <c r="AQ18" i="8"/>
  <c r="AR17" i="8"/>
  <c r="AR18" i="8"/>
  <c r="AS17" i="8"/>
  <c r="AS18" i="8"/>
  <c r="AT17" i="8"/>
  <c r="AT18" i="8"/>
  <c r="AU17" i="8"/>
  <c r="AU18" i="8"/>
  <c r="AV17" i="8"/>
  <c r="AV18" i="8"/>
  <c r="E19" i="19"/>
  <c r="E20" i="19"/>
  <c r="E21" i="19"/>
  <c r="E23" i="10"/>
  <c r="AW17" i="8"/>
  <c r="F17" i="19"/>
  <c r="AW18" i="8"/>
  <c r="E17" i="3"/>
  <c r="E18" i="3"/>
  <c r="AX17" i="8"/>
  <c r="AX18" i="8"/>
  <c r="AY17" i="8"/>
  <c r="AY18" i="8"/>
  <c r="AZ17" i="8"/>
  <c r="AZ18" i="8"/>
  <c r="BA17" i="8"/>
  <c r="BA18" i="8"/>
  <c r="BB17" i="8"/>
  <c r="BB18" i="8"/>
  <c r="BC17" i="8"/>
  <c r="BC18" i="8"/>
  <c r="BD17" i="8"/>
  <c r="BD18" i="8"/>
  <c r="BE17" i="8"/>
  <c r="BE18" i="8"/>
  <c r="BF17" i="8"/>
  <c r="BF18" i="8"/>
  <c r="BG17" i="8"/>
  <c r="BG18" i="8"/>
  <c r="BH17" i="8"/>
  <c r="BH18" i="8"/>
  <c r="BI12" i="19"/>
  <c r="F19" i="19"/>
  <c r="F20" i="19"/>
  <c r="F21" i="19"/>
  <c r="BI13" i="19"/>
  <c r="F23" i="10"/>
  <c r="BI17" i="8"/>
  <c r="BJ9" i="19"/>
  <c r="G17" i="19"/>
  <c r="BI18" i="8"/>
  <c r="F17" i="3"/>
  <c r="F18" i="3"/>
  <c r="BJ11" i="19"/>
  <c r="BJ12" i="19"/>
  <c r="BJ13" i="19"/>
  <c r="BK9" i="19"/>
  <c r="BK11" i="19"/>
  <c r="BK12" i="19"/>
  <c r="BK13" i="19"/>
  <c r="BL9" i="19"/>
  <c r="BL11" i="19"/>
  <c r="BL12" i="19"/>
  <c r="BL13" i="19"/>
  <c r="BM9" i="19"/>
  <c r="BM11" i="19"/>
  <c r="BM12" i="19"/>
  <c r="BM13" i="19"/>
  <c r="BN9" i="19"/>
  <c r="BN11" i="19"/>
  <c r="BN12" i="19"/>
  <c r="BN13" i="19"/>
  <c r="BO9" i="19"/>
  <c r="BO11" i="19"/>
  <c r="BO12" i="19"/>
  <c r="BO13" i="19"/>
  <c r="BP9" i="19"/>
  <c r="BP11" i="19"/>
  <c r="BP12" i="19"/>
  <c r="BP13" i="19"/>
  <c r="BQ9" i="19"/>
  <c r="BQ11" i="19"/>
  <c r="BQ12" i="19"/>
  <c r="BQ13" i="19"/>
  <c r="BR9" i="19"/>
  <c r="BR11" i="19"/>
  <c r="BR12" i="19"/>
  <c r="BR13" i="19"/>
  <c r="BS9" i="19"/>
  <c r="BS11" i="19"/>
  <c r="BS12" i="19"/>
  <c r="BS13" i="19"/>
  <c r="BT9" i="19"/>
  <c r="BT11" i="19"/>
  <c r="BT12" i="19"/>
  <c r="BT13" i="19"/>
  <c r="BU9" i="19"/>
  <c r="BU11" i="19"/>
  <c r="BU12" i="19"/>
  <c r="G19" i="19"/>
  <c r="G20" i="19"/>
  <c r="G21" i="19"/>
  <c r="H17" i="19"/>
  <c r="BU13" i="19"/>
  <c r="BV9" i="19"/>
  <c r="BV11" i="19"/>
  <c r="BV12" i="19"/>
  <c r="BV13" i="19"/>
  <c r="BW9" i="19"/>
  <c r="BW11" i="19"/>
  <c r="BW12" i="19"/>
  <c r="BW13" i="19"/>
  <c r="BX9" i="19"/>
  <c r="BX11" i="19"/>
  <c r="BX12" i="19"/>
  <c r="BX13" i="19"/>
  <c r="BY9" i="19"/>
  <c r="BY11" i="19"/>
  <c r="BY12" i="19"/>
  <c r="BY13" i="19"/>
  <c r="BZ9" i="19"/>
  <c r="BZ11" i="19"/>
  <c r="BZ12" i="19"/>
  <c r="BZ13" i="19"/>
  <c r="CA9" i="19"/>
  <c r="CA11" i="19"/>
  <c r="CA12" i="19"/>
  <c r="CA13" i="19"/>
  <c r="CB9" i="19"/>
  <c r="CB11" i="19"/>
  <c r="CB12" i="19"/>
  <c r="CB13" i="19"/>
  <c r="CC9" i="19"/>
  <c r="CC11" i="19"/>
  <c r="CC12" i="19"/>
  <c r="CC13" i="19"/>
  <c r="CD9" i="19"/>
  <c r="CD11" i="19"/>
  <c r="CD12" i="19"/>
  <c r="CD13" i="19"/>
  <c r="CE9" i="19"/>
  <c r="CE11" i="19"/>
  <c r="CE12" i="19"/>
  <c r="CE13" i="19"/>
  <c r="CF9" i="19"/>
  <c r="CF11" i="19"/>
  <c r="CF12" i="19"/>
  <c r="CF13" i="19"/>
  <c r="CG9" i="19"/>
  <c r="CG11" i="19"/>
  <c r="CG12" i="19"/>
  <c r="H19" i="19"/>
  <c r="H20" i="19"/>
  <c r="H21" i="19"/>
  <c r="CG13" i="19"/>
  <c r="B9" i="9"/>
  <c r="B12" i="20"/>
  <c r="C12" i="20"/>
  <c r="B49" i="20"/>
  <c r="B55" i="20"/>
  <c r="B19" i="1"/>
  <c r="B16" i="1"/>
  <c r="C9" i="9"/>
  <c r="B8" i="10"/>
  <c r="D9" i="9"/>
  <c r="E9" i="9"/>
  <c r="F9" i="9"/>
  <c r="G9" i="9"/>
  <c r="H9" i="9"/>
  <c r="I9" i="9"/>
  <c r="J9" i="9"/>
  <c r="K9" i="9"/>
  <c r="L9" i="9"/>
  <c r="M9" i="9"/>
  <c r="D12" i="20"/>
  <c r="C49" i="20"/>
  <c r="C55" i="20"/>
  <c r="O9" i="9"/>
  <c r="P9" i="9"/>
  <c r="Q9" i="9"/>
  <c r="R9" i="9"/>
  <c r="S9" i="9"/>
  <c r="T9" i="9"/>
  <c r="U9" i="9"/>
  <c r="V9" i="9"/>
  <c r="W9" i="9"/>
  <c r="X9" i="9"/>
  <c r="Y9" i="9"/>
  <c r="C19" i="1"/>
  <c r="E12" i="20"/>
  <c r="D49" i="20"/>
  <c r="D55" i="20"/>
  <c r="B9" i="4"/>
  <c r="C16" i="1"/>
  <c r="D16" i="1"/>
  <c r="AA9" i="9"/>
  <c r="AB9" i="9"/>
  <c r="AC9" i="9"/>
  <c r="AD9" i="9"/>
  <c r="AE9" i="9"/>
  <c r="AF9" i="9"/>
  <c r="AG9" i="9"/>
  <c r="AH9" i="9"/>
  <c r="AI9" i="9"/>
  <c r="AJ9" i="9"/>
  <c r="AK9" i="9"/>
  <c r="D19" i="1"/>
  <c r="F12" i="20"/>
  <c r="E49" i="20"/>
  <c r="E55" i="20"/>
  <c r="N9" i="9"/>
  <c r="C8" i="10"/>
  <c r="C9" i="4"/>
  <c r="AM9" i="9"/>
  <c r="AN9" i="9"/>
  <c r="AO9" i="9"/>
  <c r="AP9" i="9"/>
  <c r="AQ9" i="9"/>
  <c r="AR9" i="9"/>
  <c r="AS9" i="9"/>
  <c r="AT9" i="9"/>
  <c r="AU9" i="9"/>
  <c r="AV9" i="9"/>
  <c r="AW9" i="9"/>
  <c r="E19" i="1"/>
  <c r="F49" i="20"/>
  <c r="F55" i="20"/>
  <c r="Z9" i="9"/>
  <c r="D8" i="10"/>
  <c r="E16" i="1"/>
  <c r="F16" i="1"/>
  <c r="D9" i="4"/>
  <c r="AY9" i="9"/>
  <c r="AZ9" i="9"/>
  <c r="BA9" i="9"/>
  <c r="BB9" i="9"/>
  <c r="BC9" i="9"/>
  <c r="BD9" i="9"/>
  <c r="BE9" i="9"/>
  <c r="BF9" i="9"/>
  <c r="BG9" i="9"/>
  <c r="BH9" i="9"/>
  <c r="BI9" i="9"/>
  <c r="F19" i="1"/>
  <c r="AL9" i="9"/>
  <c r="E8" i="10"/>
  <c r="E9" i="4"/>
  <c r="F8" i="10"/>
  <c r="AX9" i="9"/>
  <c r="G16" i="1"/>
  <c r="H16" i="1"/>
  <c r="F9" i="4"/>
  <c r="I16" i="1"/>
  <c r="X16" i="1"/>
  <c r="W16" i="1"/>
  <c r="V16" i="1"/>
  <c r="U16" i="1"/>
  <c r="T16" i="1"/>
  <c r="S16" i="1"/>
  <c r="R16" i="1"/>
  <c r="Q16" i="1"/>
  <c r="P16" i="1"/>
  <c r="O16" i="1"/>
  <c r="N16" i="1"/>
  <c r="J16" i="1"/>
  <c r="Y16" i="1"/>
  <c r="AJ16" i="1"/>
  <c r="AI16" i="1"/>
  <c r="AH16" i="1"/>
  <c r="AG16" i="1"/>
  <c r="AE16" i="1"/>
  <c r="AD16" i="1"/>
  <c r="AB16" i="1"/>
  <c r="AA16" i="1"/>
  <c r="Z16" i="1"/>
  <c r="C32" i="1"/>
  <c r="K16" i="1"/>
  <c r="AC16" i="1"/>
  <c r="AF16" i="1"/>
  <c r="AK16" i="1"/>
  <c r="AV16" i="1"/>
  <c r="AU16" i="1"/>
  <c r="AT16" i="1"/>
  <c r="AS16" i="1"/>
  <c r="AQ16" i="1"/>
  <c r="AP16" i="1"/>
  <c r="AN16" i="1"/>
  <c r="AM16" i="1"/>
  <c r="AL16" i="1"/>
  <c r="C10" i="5"/>
  <c r="C12" i="5"/>
  <c r="C19" i="10"/>
  <c r="D32" i="1"/>
  <c r="L16" i="1"/>
  <c r="X33" i="7"/>
  <c r="T33" i="7"/>
  <c r="U24" i="9"/>
  <c r="U26" i="9"/>
  <c r="Y24" i="9"/>
  <c r="Y26" i="9"/>
  <c r="P33" i="7"/>
  <c r="W24" i="9"/>
  <c r="W26" i="9"/>
  <c r="S24" i="9"/>
  <c r="S26" i="9"/>
  <c r="N33" i="7"/>
  <c r="N35" i="7"/>
  <c r="V24" i="9"/>
  <c r="V26" i="9"/>
  <c r="R24" i="9"/>
  <c r="R26" i="9"/>
  <c r="Q33" i="7"/>
  <c r="AO16" i="1"/>
  <c r="AR16" i="1"/>
  <c r="AW16" i="1"/>
  <c r="AX16" i="1"/>
  <c r="D10" i="5"/>
  <c r="D12" i="5"/>
  <c r="D19" i="10"/>
  <c r="C21" i="10"/>
  <c r="C25" i="10"/>
  <c r="C29" i="10"/>
  <c r="O24" i="9"/>
  <c r="O26" i="9"/>
  <c r="O33" i="7"/>
  <c r="E32" i="1"/>
  <c r="M16" i="1"/>
  <c r="B32" i="1"/>
  <c r="T24" i="9"/>
  <c r="T26" i="9"/>
  <c r="W33" i="7"/>
  <c r="W35" i="7"/>
  <c r="X24" i="9"/>
  <c r="X26" i="9"/>
  <c r="S33" i="7"/>
  <c r="S22" i="8"/>
  <c r="U33" i="7"/>
  <c r="U35" i="7"/>
  <c r="Q24" i="9"/>
  <c r="Q26" i="9"/>
  <c r="P24" i="9"/>
  <c r="P26" i="9"/>
  <c r="R33" i="7"/>
  <c r="R35" i="7"/>
  <c r="Y33" i="7"/>
  <c r="Y35" i="7"/>
  <c r="C31" i="10"/>
  <c r="C4" i="5"/>
  <c r="C6" i="5"/>
  <c r="C7" i="5"/>
  <c r="C14" i="5"/>
  <c r="V33" i="7"/>
  <c r="V35" i="7"/>
  <c r="N22" i="8"/>
  <c r="AA24" i="9"/>
  <c r="AA26" i="9"/>
  <c r="AG33" i="7"/>
  <c r="AJ33" i="7"/>
  <c r="AE33" i="7"/>
  <c r="AK33" i="7"/>
  <c r="AF33" i="7"/>
  <c r="AD33" i="7"/>
  <c r="AI24" i="9"/>
  <c r="AI26" i="9"/>
  <c r="AB24" i="9"/>
  <c r="AB26" i="9"/>
  <c r="Z33" i="7"/>
  <c r="Z35" i="7"/>
  <c r="AH24" i="9"/>
  <c r="AH26" i="9"/>
  <c r="AC33" i="7"/>
  <c r="E10" i="5"/>
  <c r="E12" i="5"/>
  <c r="E19" i="10"/>
  <c r="O22" i="8"/>
  <c r="O35" i="7"/>
  <c r="P22" i="8"/>
  <c r="P35" i="7"/>
  <c r="Q22" i="8"/>
  <c r="Q35" i="7"/>
  <c r="T22" i="8"/>
  <c r="T35" i="7"/>
  <c r="X22" i="8"/>
  <c r="X35" i="7"/>
  <c r="D21" i="10"/>
  <c r="D25" i="10"/>
  <c r="D29" i="10"/>
  <c r="W22" i="8"/>
  <c r="AG24" i="9"/>
  <c r="AG26" i="9"/>
  <c r="N24" i="9"/>
  <c r="N26" i="9"/>
  <c r="Y22" i="8"/>
  <c r="U22" i="8"/>
  <c r="AH33" i="7"/>
  <c r="AH35" i="7"/>
  <c r="S35" i="7"/>
  <c r="AF24" i="9"/>
  <c r="AF26" i="9"/>
  <c r="R22" i="8"/>
  <c r="C24" i="4"/>
  <c r="C26" i="4"/>
  <c r="V22" i="8"/>
  <c r="AK24" i="9"/>
  <c r="AK26" i="9"/>
  <c r="C33" i="10"/>
  <c r="AD24" i="9"/>
  <c r="AD26" i="9"/>
  <c r="AJ24" i="9"/>
  <c r="AJ26" i="9"/>
  <c r="AA33" i="7"/>
  <c r="AA22" i="8"/>
  <c r="AE24" i="9"/>
  <c r="AE26" i="9"/>
  <c r="AC24" i="9"/>
  <c r="AC26" i="9"/>
  <c r="AI33" i="7"/>
  <c r="AI35" i="7"/>
  <c r="AB33" i="7"/>
  <c r="AB35" i="7"/>
  <c r="Z22" i="8"/>
  <c r="D31" i="10"/>
  <c r="D4" i="5"/>
  <c r="D6" i="5"/>
  <c r="D7" i="5"/>
  <c r="D14" i="5"/>
  <c r="AV33" i="7"/>
  <c r="AN24" i="9"/>
  <c r="AN26" i="9"/>
  <c r="AT24" i="9"/>
  <c r="AT26" i="9"/>
  <c r="AR24" i="9"/>
  <c r="AR26" i="9"/>
  <c r="AL33" i="7"/>
  <c r="AL22" i="8"/>
  <c r="AP24" i="9"/>
  <c r="AP26" i="9"/>
  <c r="AU33" i="7"/>
  <c r="AQ33" i="7"/>
  <c r="AM24" i="9"/>
  <c r="AM26" i="9"/>
  <c r="AW24" i="9"/>
  <c r="AW26" i="9"/>
  <c r="AS33" i="7"/>
  <c r="AO24" i="9"/>
  <c r="AO26" i="9"/>
  <c r="AY16" i="1"/>
  <c r="AC22" i="8"/>
  <c r="AC35" i="7"/>
  <c r="AD22" i="8"/>
  <c r="AD35" i="7"/>
  <c r="AE35" i="7"/>
  <c r="AE22" i="8"/>
  <c r="AF22" i="8"/>
  <c r="AF35" i="7"/>
  <c r="AG35" i="7"/>
  <c r="AG22" i="8"/>
  <c r="AJ22" i="8"/>
  <c r="AJ35" i="7"/>
  <c r="AK22" i="8"/>
  <c r="AK35" i="7"/>
  <c r="E21" i="10"/>
  <c r="E25" i="10"/>
  <c r="E29" i="10"/>
  <c r="B10" i="5"/>
  <c r="B12" i="5"/>
  <c r="B19" i="10"/>
  <c r="M24" i="9"/>
  <c r="M26" i="9"/>
  <c r="Z24" i="9"/>
  <c r="Z26" i="9"/>
  <c r="J12" i="25"/>
  <c r="AU24" i="9"/>
  <c r="AU26" i="9"/>
  <c r="AH22" i="8"/>
  <c r="AT33" i="7"/>
  <c r="AT22" i="8"/>
  <c r="AS24" i="9"/>
  <c r="AS26" i="9"/>
  <c r="AR33" i="7"/>
  <c r="AR22" i="8"/>
  <c r="C35" i="10"/>
  <c r="C22" i="3"/>
  <c r="AV24" i="9"/>
  <c r="AV26" i="9"/>
  <c r="AL35" i="7"/>
  <c r="AA35" i="7"/>
  <c r="AW33" i="7"/>
  <c r="AW22" i="8"/>
  <c r="AB22" i="8"/>
  <c r="AO33" i="7"/>
  <c r="AO22" i="8"/>
  <c r="AQ24" i="9"/>
  <c r="AQ26" i="9"/>
  <c r="D33" i="10"/>
  <c r="J13" i="25"/>
  <c r="AI22" i="8"/>
  <c r="AM33" i="7"/>
  <c r="AM22" i="8"/>
  <c r="AN33" i="7"/>
  <c r="AN35" i="7"/>
  <c r="AP33" i="7"/>
  <c r="AP35" i="7"/>
  <c r="E31" i="10"/>
  <c r="E4" i="5"/>
  <c r="E6" i="5"/>
  <c r="E7" i="5"/>
  <c r="E14" i="5"/>
  <c r="AZ16" i="1"/>
  <c r="AQ22" i="8"/>
  <c r="AQ35" i="7"/>
  <c r="AS35" i="7"/>
  <c r="AS22" i="8"/>
  <c r="AU35" i="7"/>
  <c r="AU22" i="8"/>
  <c r="AV22" i="8"/>
  <c r="AV35" i="7"/>
  <c r="B31" i="10"/>
  <c r="L24" i="9"/>
  <c r="L26" i="9"/>
  <c r="L33" i="7"/>
  <c r="K24" i="9"/>
  <c r="K26" i="9"/>
  <c r="K33" i="7"/>
  <c r="J24" i="9"/>
  <c r="J26" i="9"/>
  <c r="J33" i="7"/>
  <c r="I24" i="9"/>
  <c r="I26" i="9"/>
  <c r="I33" i="7"/>
  <c r="H24" i="9"/>
  <c r="H26" i="9"/>
  <c r="H33" i="7"/>
  <c r="G24" i="9"/>
  <c r="G26" i="9"/>
  <c r="G33" i="7"/>
  <c r="F24" i="9"/>
  <c r="F26" i="9"/>
  <c r="F33" i="7"/>
  <c r="E24" i="9"/>
  <c r="E26" i="9"/>
  <c r="E33" i="7"/>
  <c r="D24" i="9"/>
  <c r="D26" i="9"/>
  <c r="D33" i="7"/>
  <c r="C24" i="9"/>
  <c r="C26" i="9"/>
  <c r="C33" i="7"/>
  <c r="M33" i="7"/>
  <c r="B21" i="10"/>
  <c r="B25" i="10"/>
  <c r="B29" i="10"/>
  <c r="B33" i="10"/>
  <c r="D24" i="4"/>
  <c r="D26" i="4"/>
  <c r="AT35" i="7"/>
  <c r="AR35" i="7"/>
  <c r="AL24" i="9"/>
  <c r="AL26" i="9"/>
  <c r="AW35" i="7"/>
  <c r="E33" i="10"/>
  <c r="D22" i="3"/>
  <c r="AO35" i="7"/>
  <c r="AM35" i="7"/>
  <c r="AN22" i="8"/>
  <c r="D35" i="10"/>
  <c r="AP22" i="8"/>
  <c r="BA16" i="1"/>
  <c r="J11" i="25"/>
  <c r="M35" i="7"/>
  <c r="M22" i="8"/>
  <c r="C35" i="7"/>
  <c r="C22" i="8"/>
  <c r="D35" i="7"/>
  <c r="D22" i="8"/>
  <c r="E35" i="7"/>
  <c r="E22" i="8"/>
  <c r="F35" i="7"/>
  <c r="F22" i="8"/>
  <c r="G22" i="8"/>
  <c r="G35" i="7"/>
  <c r="H35" i="7"/>
  <c r="H22" i="8"/>
  <c r="I22" i="8"/>
  <c r="I35" i="7"/>
  <c r="J22" i="8"/>
  <c r="J35" i="7"/>
  <c r="K35" i="7"/>
  <c r="K22" i="8"/>
  <c r="L35" i="7"/>
  <c r="L22" i="8"/>
  <c r="B35" i="7"/>
  <c r="B22" i="8"/>
  <c r="B4" i="5"/>
  <c r="B6" i="5"/>
  <c r="B7" i="5"/>
  <c r="B14" i="5"/>
  <c r="B24" i="4"/>
  <c r="B24" i="9"/>
  <c r="B35" i="10"/>
  <c r="B22" i="3"/>
  <c r="E24" i="4"/>
  <c r="E26" i="4"/>
  <c r="E22" i="3"/>
  <c r="E35" i="10"/>
  <c r="J14" i="25"/>
  <c r="BB16" i="1"/>
  <c r="B13" i="8"/>
  <c r="C9" i="8"/>
  <c r="C21" i="8"/>
  <c r="C21" i="3"/>
  <c r="BC16" i="1"/>
  <c r="D21" i="8"/>
  <c r="C13" i="8"/>
  <c r="D9" i="8"/>
  <c r="D21" i="3"/>
  <c r="E21" i="3"/>
  <c r="BD16" i="1"/>
  <c r="D13" i="8"/>
  <c r="E9" i="8"/>
  <c r="E21" i="8"/>
  <c r="BE16" i="1"/>
  <c r="F21" i="3"/>
  <c r="F21" i="8"/>
  <c r="E13" i="8"/>
  <c r="F9" i="8"/>
  <c r="BF16" i="1"/>
  <c r="F13" i="8"/>
  <c r="G9" i="8"/>
  <c r="G21" i="8"/>
  <c r="BG16" i="1"/>
  <c r="H21" i="8"/>
  <c r="G13" i="8"/>
  <c r="H9" i="8"/>
  <c r="BH16" i="1"/>
  <c r="F32" i="1"/>
  <c r="H13" i="8"/>
  <c r="I9" i="8"/>
  <c r="I21" i="8"/>
  <c r="BI16" i="1"/>
  <c r="J21" i="8"/>
  <c r="I13" i="8"/>
  <c r="J9" i="8"/>
  <c r="J13" i="8"/>
  <c r="K9" i="8"/>
  <c r="K21" i="8"/>
  <c r="F10" i="5"/>
  <c r="F12" i="5"/>
  <c r="F19" i="10"/>
  <c r="BI24" i="9"/>
  <c r="BI26" i="9"/>
  <c r="L21" i="8"/>
  <c r="K13" i="8"/>
  <c r="L9" i="8"/>
  <c r="AX33" i="7"/>
  <c r="F31" i="10"/>
  <c r="BH24" i="9"/>
  <c r="BH26" i="9"/>
  <c r="BH33" i="7"/>
  <c r="BG24" i="9"/>
  <c r="BG26" i="9"/>
  <c r="BG33" i="7"/>
  <c r="BF24" i="9"/>
  <c r="BF26" i="9"/>
  <c r="BF33" i="7"/>
  <c r="BE24" i="9"/>
  <c r="BE26" i="9"/>
  <c r="BE33" i="7"/>
  <c r="BD24" i="9"/>
  <c r="BD26" i="9"/>
  <c r="BD33" i="7"/>
  <c r="BC24" i="9"/>
  <c r="BC26" i="9"/>
  <c r="BC33" i="7"/>
  <c r="BB24" i="9"/>
  <c r="BB26" i="9"/>
  <c r="BB33" i="7"/>
  <c r="BA24" i="9"/>
  <c r="BA26" i="9"/>
  <c r="BA33" i="7"/>
  <c r="AZ24" i="9"/>
  <c r="AZ26" i="9"/>
  <c r="AZ33" i="7"/>
  <c r="AY24" i="9"/>
  <c r="AY26" i="9"/>
  <c r="AY33" i="7"/>
  <c r="BI33" i="7"/>
  <c r="F21" i="10"/>
  <c r="F25" i="10"/>
  <c r="F29" i="10"/>
  <c r="L13" i="8"/>
  <c r="M9" i="8"/>
  <c r="M21" i="8"/>
  <c r="F33" i="10"/>
  <c r="J15" i="25"/>
  <c r="BI22" i="8"/>
  <c r="BI35" i="7"/>
  <c r="AY35" i="7"/>
  <c r="AY22" i="8"/>
  <c r="AZ35" i="7"/>
  <c r="AZ22" i="8"/>
  <c r="BA22" i="8"/>
  <c r="BA35" i="7"/>
  <c r="BB22" i="8"/>
  <c r="BB35" i="7"/>
  <c r="BC35" i="7"/>
  <c r="BC22" i="8"/>
  <c r="BD22" i="8"/>
  <c r="BD35" i="7"/>
  <c r="BE22" i="8"/>
  <c r="BE35" i="7"/>
  <c r="BF22" i="8"/>
  <c r="BF35" i="7"/>
  <c r="BG22" i="8"/>
  <c r="BG35" i="7"/>
  <c r="BH22" i="8"/>
  <c r="BH35" i="7"/>
  <c r="F4" i="5"/>
  <c r="F6" i="5"/>
  <c r="F7" i="5"/>
  <c r="F14" i="5"/>
  <c r="F24" i="4"/>
  <c r="F26" i="4"/>
  <c r="AX24" i="9"/>
  <c r="AX26" i="9"/>
  <c r="AX22" i="8"/>
  <c r="AX35" i="7"/>
  <c r="N21" i="8"/>
  <c r="M13" i="8"/>
  <c r="B9" i="3"/>
  <c r="N9" i="8"/>
  <c r="F35" i="10"/>
  <c r="F22" i="3"/>
  <c r="N13" i="8"/>
  <c r="O9" i="8"/>
  <c r="B13" i="3"/>
  <c r="O21" i="8"/>
  <c r="P21" i="8"/>
  <c r="O13" i="8"/>
  <c r="P9" i="8"/>
  <c r="P13" i="8"/>
  <c r="Q9" i="8"/>
  <c r="Q21" i="8"/>
  <c r="R21" i="8"/>
  <c r="Q13" i="8"/>
  <c r="R9" i="8"/>
  <c r="R13" i="8"/>
  <c r="S9" i="8"/>
  <c r="S21" i="8"/>
  <c r="T21" i="8"/>
  <c r="S13" i="8"/>
  <c r="T9" i="8"/>
  <c r="T13" i="8"/>
  <c r="U9" i="8"/>
  <c r="U21" i="8"/>
  <c r="V21" i="8"/>
  <c r="U13" i="8"/>
  <c r="V9" i="8"/>
  <c r="V13" i="8"/>
  <c r="W9" i="8"/>
  <c r="W21" i="8"/>
  <c r="X21" i="8"/>
  <c r="W13" i="8"/>
  <c r="X9" i="8"/>
  <c r="X13" i="8"/>
  <c r="Y9" i="8"/>
  <c r="Y21" i="8"/>
  <c r="Z21" i="8"/>
  <c r="Y13" i="8"/>
  <c r="C9" i="3"/>
  <c r="Z9" i="8"/>
  <c r="Z13" i="8"/>
  <c r="AA9" i="8"/>
  <c r="C13" i="3"/>
  <c r="AA21" i="8"/>
  <c r="AB21" i="8"/>
  <c r="AA13" i="8"/>
  <c r="AB9" i="8"/>
  <c r="AB13" i="8"/>
  <c r="AC9" i="8"/>
  <c r="AC21" i="8"/>
  <c r="AD21" i="8"/>
  <c r="AC13" i="8"/>
  <c r="AD9" i="8"/>
  <c r="AD13" i="8"/>
  <c r="AE9" i="8"/>
  <c r="AE21" i="8"/>
  <c r="AF21" i="8"/>
  <c r="AE13" i="8"/>
  <c r="AF9" i="8"/>
  <c r="AF13" i="8"/>
  <c r="AG9" i="8"/>
  <c r="AG21" i="8"/>
  <c r="AH21" i="8"/>
  <c r="AG13" i="8"/>
  <c r="AH9" i="8"/>
  <c r="AH13" i="8"/>
  <c r="AI9" i="8"/>
  <c r="AI21" i="8"/>
  <c r="AJ21" i="8"/>
  <c r="AI13" i="8"/>
  <c r="AJ9" i="8"/>
  <c r="AJ13" i="8"/>
  <c r="AK9" i="8"/>
  <c r="AK21" i="8"/>
  <c r="AL21" i="8"/>
  <c r="AK13" i="8"/>
  <c r="D9" i="3"/>
  <c r="AL9" i="8"/>
  <c r="AL13" i="8"/>
  <c r="AM9" i="8"/>
  <c r="D13" i="3"/>
  <c r="AM21" i="8"/>
  <c r="AN21" i="8"/>
  <c r="AM13" i="8"/>
  <c r="AN9" i="8"/>
  <c r="AN13" i="8"/>
  <c r="AO9" i="8"/>
  <c r="AO21" i="8"/>
  <c r="AP21" i="8"/>
  <c r="AO13" i="8"/>
  <c r="AP9" i="8"/>
  <c r="AP13" i="8"/>
  <c r="AQ9" i="8"/>
  <c r="AQ21" i="8"/>
  <c r="AR21" i="8"/>
  <c r="AQ13" i="8"/>
  <c r="AR9" i="8"/>
  <c r="AR13" i="8"/>
  <c r="AS9" i="8"/>
  <c r="AS21" i="8"/>
  <c r="AT21" i="8"/>
  <c r="AS13" i="8"/>
  <c r="AT9" i="8"/>
  <c r="AT13" i="8"/>
  <c r="AU9" i="8"/>
  <c r="AU21" i="8"/>
  <c r="AV21" i="8"/>
  <c r="AU13" i="8"/>
  <c r="AV9" i="8"/>
  <c r="AV13" i="8"/>
  <c r="AW9" i="8"/>
  <c r="AW21" i="8"/>
  <c r="AX21" i="8"/>
  <c r="AW13" i="8"/>
  <c r="E9" i="3"/>
  <c r="AX9" i="8"/>
  <c r="AX13" i="8"/>
  <c r="AY9" i="8"/>
  <c r="E13" i="3"/>
  <c r="AY21" i="8"/>
  <c r="AZ21" i="8"/>
  <c r="AY13" i="8"/>
  <c r="AZ9" i="8"/>
  <c r="AZ13" i="8"/>
  <c r="BA9" i="8"/>
  <c r="BA21" i="8"/>
  <c r="BB21" i="8"/>
  <c r="BA13" i="8"/>
  <c r="BB9" i="8"/>
  <c r="BB13" i="8"/>
  <c r="BC9" i="8"/>
  <c r="BC21" i="8"/>
  <c r="BD21" i="8"/>
  <c r="BC13" i="8"/>
  <c r="BD9" i="8"/>
  <c r="BD13" i="8"/>
  <c r="BE9" i="8"/>
  <c r="BE21" i="8"/>
  <c r="BF21" i="8"/>
  <c r="BE13" i="8"/>
  <c r="BF9" i="8"/>
  <c r="BF13" i="8"/>
  <c r="BG9" i="8"/>
  <c r="BG21" i="8"/>
  <c r="BH21" i="8"/>
  <c r="BG13" i="8"/>
  <c r="BH9" i="8"/>
  <c r="BH13" i="8"/>
  <c r="BI9" i="8"/>
  <c r="BI21" i="8"/>
  <c r="BI13" i="8"/>
  <c r="F9" i="3"/>
  <c r="F13" i="3"/>
  <c r="B26" i="6"/>
  <c r="B29" i="6"/>
  <c r="B20" i="8"/>
  <c r="B5" i="9"/>
  <c r="B6" i="9"/>
  <c r="B26" i="9"/>
  <c r="B29" i="9"/>
  <c r="B5" i="4"/>
  <c r="B6" i="4"/>
  <c r="B26" i="4"/>
  <c r="B29" i="4"/>
  <c r="C20" i="8"/>
  <c r="B23" i="8"/>
  <c r="B24" i="8"/>
  <c r="B26" i="8"/>
  <c r="B31" i="9"/>
  <c r="C28" i="9"/>
  <c r="C29" i="9"/>
  <c r="C23" i="8"/>
  <c r="C24" i="8"/>
  <c r="C26" i="8"/>
  <c r="D20" i="8"/>
  <c r="C28" i="4"/>
  <c r="C29" i="4"/>
  <c r="B31" i="4"/>
  <c r="D28" i="9"/>
  <c r="D29" i="9"/>
  <c r="C31" i="9"/>
  <c r="E20" i="8"/>
  <c r="D23" i="8"/>
  <c r="D24" i="8"/>
  <c r="D26" i="8"/>
  <c r="D28" i="4"/>
  <c r="D29" i="4"/>
  <c r="C31" i="4"/>
  <c r="E28" i="4"/>
  <c r="E29" i="4"/>
  <c r="D31" i="4"/>
  <c r="E28" i="9"/>
  <c r="E29" i="9"/>
  <c r="D31" i="9"/>
  <c r="E23" i="8"/>
  <c r="E24" i="8"/>
  <c r="E26" i="8"/>
  <c r="F20" i="8"/>
  <c r="F23" i="8"/>
  <c r="F24" i="8"/>
  <c r="F26" i="8"/>
  <c r="G20" i="8"/>
  <c r="F28" i="4"/>
  <c r="F29" i="4"/>
  <c r="F31" i="4"/>
  <c r="E31" i="4"/>
  <c r="E31" i="9"/>
  <c r="F28" i="9"/>
  <c r="F29" i="9"/>
  <c r="G28" i="9"/>
  <c r="G29" i="9"/>
  <c r="F31" i="9"/>
  <c r="G23" i="8"/>
  <c r="G24" i="8"/>
  <c r="G26" i="8"/>
  <c r="H20" i="8"/>
  <c r="H28" i="9"/>
  <c r="H29" i="9"/>
  <c r="G31" i="9"/>
  <c r="I20" i="8"/>
  <c r="H23" i="8"/>
  <c r="H24" i="8"/>
  <c r="H26" i="8"/>
  <c r="I28" i="9"/>
  <c r="I29" i="9"/>
  <c r="H31" i="9"/>
  <c r="I23" i="8"/>
  <c r="I24" i="8"/>
  <c r="I26" i="8"/>
  <c r="J20" i="8"/>
  <c r="I31" i="9"/>
  <c r="J28" i="9"/>
  <c r="J29" i="9"/>
  <c r="K20" i="8"/>
  <c r="J23" i="8"/>
  <c r="J24" i="8"/>
  <c r="J26" i="8"/>
  <c r="L20" i="8"/>
  <c r="K23" i="8"/>
  <c r="K24" i="8"/>
  <c r="K26" i="8"/>
  <c r="J31" i="9"/>
  <c r="K28" i="9"/>
  <c r="K29" i="9"/>
  <c r="K31" i="9"/>
  <c r="L28" i="9"/>
  <c r="L29" i="9"/>
  <c r="L23" i="8"/>
  <c r="L24" i="8"/>
  <c r="L26" i="8"/>
  <c r="M20" i="8"/>
  <c r="M23" i="8"/>
  <c r="M24" i="8"/>
  <c r="M26" i="8"/>
  <c r="N20" i="8"/>
  <c r="B20" i="3"/>
  <c r="M28" i="9"/>
  <c r="M29" i="9"/>
  <c r="L31" i="9"/>
  <c r="N28" i="9"/>
  <c r="N29" i="9"/>
  <c r="M31" i="9"/>
  <c r="B23" i="3"/>
  <c r="N23" i="8"/>
  <c r="N24" i="8"/>
  <c r="N26" i="8"/>
  <c r="O20" i="8"/>
  <c r="O23" i="8"/>
  <c r="O24" i="8"/>
  <c r="O26" i="8"/>
  <c r="P20" i="8"/>
  <c r="O28" i="9"/>
  <c r="O29" i="9"/>
  <c r="N31" i="9"/>
  <c r="B24" i="3"/>
  <c r="B26" i="3"/>
  <c r="B18" i="25"/>
  <c r="O31" i="9"/>
  <c r="P28" i="9"/>
  <c r="P29" i="9"/>
  <c r="P23" i="8"/>
  <c r="P24" i="8"/>
  <c r="P26" i="8"/>
  <c r="Q20" i="8"/>
  <c r="Q23" i="8"/>
  <c r="Q24" i="8"/>
  <c r="Q26" i="8"/>
  <c r="R20" i="8"/>
  <c r="P31" i="9"/>
  <c r="Q28" i="9"/>
  <c r="Q29" i="9"/>
  <c r="R28" i="9"/>
  <c r="R29" i="9"/>
  <c r="Q31" i="9"/>
  <c r="R23" i="8"/>
  <c r="R24" i="8"/>
  <c r="R26" i="8"/>
  <c r="S20" i="8"/>
  <c r="S23" i="8"/>
  <c r="S24" i="8"/>
  <c r="S26" i="8"/>
  <c r="T20" i="8"/>
  <c r="S28" i="9"/>
  <c r="S29" i="9"/>
  <c r="R31" i="9"/>
  <c r="T28" i="9"/>
  <c r="T29" i="9"/>
  <c r="S31" i="9"/>
  <c r="T23" i="8"/>
  <c r="T24" i="8"/>
  <c r="T26" i="8"/>
  <c r="U20" i="8"/>
  <c r="U23" i="8"/>
  <c r="U24" i="8"/>
  <c r="U26" i="8"/>
  <c r="V20" i="8"/>
  <c r="U28" i="9"/>
  <c r="U29" i="9"/>
  <c r="T31" i="9"/>
  <c r="V28" i="9"/>
  <c r="V29" i="9"/>
  <c r="U31" i="9"/>
  <c r="V23" i="8"/>
  <c r="V24" i="8"/>
  <c r="V26" i="8"/>
  <c r="W20" i="8"/>
  <c r="W23" i="8"/>
  <c r="W24" i="8"/>
  <c r="W26" i="8"/>
  <c r="X20" i="8"/>
  <c r="W28" i="9"/>
  <c r="W29" i="9"/>
  <c r="V31" i="9"/>
  <c r="X23" i="8"/>
  <c r="X24" i="8"/>
  <c r="X26" i="8"/>
  <c r="Y20" i="8"/>
  <c r="X28" i="9"/>
  <c r="X29" i="9"/>
  <c r="W31" i="9"/>
  <c r="Y28" i="9"/>
  <c r="Y29" i="9"/>
  <c r="X31" i="9"/>
  <c r="Y23" i="8"/>
  <c r="Y24" i="8"/>
  <c r="Y26" i="8"/>
  <c r="C20" i="3"/>
  <c r="Z20" i="8"/>
  <c r="Z28" i="9"/>
  <c r="Z29" i="9"/>
  <c r="Y31" i="9"/>
  <c r="C23" i="3"/>
  <c r="Z23" i="8"/>
  <c r="Z24" i="8"/>
  <c r="Z26" i="8"/>
  <c r="AA20" i="8"/>
  <c r="AA23" i="8"/>
  <c r="AA24" i="8"/>
  <c r="AA26" i="8"/>
  <c r="AB20" i="8"/>
  <c r="AA28" i="9"/>
  <c r="AA29" i="9"/>
  <c r="Z31" i="9"/>
  <c r="C24" i="3"/>
  <c r="C26" i="3"/>
  <c r="B19" i="25"/>
  <c r="AB28" i="9"/>
  <c r="AB29" i="9"/>
  <c r="AA31" i="9"/>
  <c r="AB23" i="8"/>
  <c r="AB24" i="8"/>
  <c r="AB26" i="8"/>
  <c r="AC20" i="8"/>
  <c r="AC28" i="9"/>
  <c r="AC29" i="9"/>
  <c r="AB31" i="9"/>
  <c r="AC23" i="8"/>
  <c r="AC24" i="8"/>
  <c r="AC26" i="8"/>
  <c r="AD20" i="8"/>
  <c r="AD23" i="8"/>
  <c r="AD24" i="8"/>
  <c r="AD26" i="8"/>
  <c r="AE20" i="8"/>
  <c r="AD28" i="9"/>
  <c r="AD29" i="9"/>
  <c r="AC31" i="9"/>
  <c r="AE28" i="9"/>
  <c r="AE29" i="9"/>
  <c r="AD31" i="9"/>
  <c r="AE23" i="8"/>
  <c r="AE24" i="8"/>
  <c r="AE26" i="8"/>
  <c r="AF20" i="8"/>
  <c r="AF23" i="8"/>
  <c r="AF24" i="8"/>
  <c r="AF26" i="8"/>
  <c r="AG20" i="8"/>
  <c r="AF28" i="9"/>
  <c r="AF29" i="9"/>
  <c r="AE31" i="9"/>
  <c r="AG23" i="8"/>
  <c r="AG24" i="8"/>
  <c r="AG26" i="8"/>
  <c r="AH20" i="8"/>
  <c r="AG28" i="9"/>
  <c r="AG29" i="9"/>
  <c r="AF31" i="9"/>
  <c r="AH28" i="9"/>
  <c r="AH29" i="9"/>
  <c r="AG31" i="9"/>
  <c r="AH23" i="8"/>
  <c r="AH24" i="8"/>
  <c r="AH26" i="8"/>
  <c r="AI20" i="8"/>
  <c r="AI28" i="9"/>
  <c r="AI29" i="9"/>
  <c r="AH31" i="9"/>
  <c r="AI23" i="8"/>
  <c r="AI24" i="8"/>
  <c r="AI26" i="8"/>
  <c r="AJ20" i="8"/>
  <c r="AJ28" i="9"/>
  <c r="AJ29" i="9"/>
  <c r="AI31" i="9"/>
  <c r="AJ23" i="8"/>
  <c r="AJ24" i="8"/>
  <c r="AJ26" i="8"/>
  <c r="AK20" i="8"/>
  <c r="AK28" i="9"/>
  <c r="AK29" i="9"/>
  <c r="AJ31" i="9"/>
  <c r="AK23" i="8"/>
  <c r="AK24" i="8"/>
  <c r="AK26" i="8"/>
  <c r="AL20" i="8"/>
  <c r="D20" i="3"/>
  <c r="AL28" i="9"/>
  <c r="AL29" i="9"/>
  <c r="AK31" i="9"/>
  <c r="AL23" i="8"/>
  <c r="AL24" i="8"/>
  <c r="AL26" i="8"/>
  <c r="AM20" i="8"/>
  <c r="D23" i="3"/>
  <c r="AM28" i="9"/>
  <c r="AM29" i="9"/>
  <c r="AL31" i="9"/>
  <c r="AM23" i="8"/>
  <c r="AM24" i="8"/>
  <c r="AM26" i="8"/>
  <c r="AN20" i="8"/>
  <c r="D24" i="3"/>
  <c r="D26" i="3"/>
  <c r="B20" i="25"/>
  <c r="AN28" i="9"/>
  <c r="AN29" i="9"/>
  <c r="AM31" i="9"/>
  <c r="AN23" i="8"/>
  <c r="AN24" i="8"/>
  <c r="AN26" i="8"/>
  <c r="AO20" i="8"/>
  <c r="AO28" i="9"/>
  <c r="AO29" i="9"/>
  <c r="AN31" i="9"/>
  <c r="AO23" i="8"/>
  <c r="AO24" i="8"/>
  <c r="AO26" i="8"/>
  <c r="AP20" i="8"/>
  <c r="AP28" i="9"/>
  <c r="AP29" i="9"/>
  <c r="AO31" i="9"/>
  <c r="AP23" i="8"/>
  <c r="AP24" i="8"/>
  <c r="AP26" i="8"/>
  <c r="AQ20" i="8"/>
  <c r="AQ23" i="8"/>
  <c r="AQ24" i="8"/>
  <c r="AQ26" i="8"/>
  <c r="AR20" i="8"/>
  <c r="AQ28" i="9"/>
  <c r="AQ29" i="9"/>
  <c r="AP31" i="9"/>
  <c r="AR28" i="9"/>
  <c r="AR29" i="9"/>
  <c r="AQ31" i="9"/>
  <c r="AR23" i="8"/>
  <c r="AR24" i="8"/>
  <c r="AR26" i="8"/>
  <c r="AS20" i="8"/>
  <c r="AS23" i="8"/>
  <c r="AS24" i="8"/>
  <c r="AS26" i="8"/>
  <c r="AT20" i="8"/>
  <c r="AR31" i="9"/>
  <c r="AS28" i="9"/>
  <c r="AS29" i="9"/>
  <c r="AT23" i="8"/>
  <c r="AT24" i="8"/>
  <c r="AT26" i="8"/>
  <c r="AU20" i="8"/>
  <c r="AS31" i="9"/>
  <c r="AT28" i="9"/>
  <c r="AT29" i="9"/>
  <c r="AT31" i="9"/>
  <c r="AU28" i="9"/>
  <c r="AU29" i="9"/>
  <c r="AU23" i="8"/>
  <c r="AU24" i="8"/>
  <c r="AU26" i="8"/>
  <c r="AV20" i="8"/>
  <c r="AV23" i="8"/>
  <c r="AV24" i="8"/>
  <c r="AV26" i="8"/>
  <c r="AW20" i="8"/>
  <c r="AU31" i="9"/>
  <c r="AV28" i="9"/>
  <c r="AV29" i="9"/>
  <c r="AW28" i="9"/>
  <c r="AW29" i="9"/>
  <c r="AV31" i="9"/>
  <c r="AW23" i="8"/>
  <c r="AW24" i="8"/>
  <c r="AW26" i="8"/>
  <c r="AX20" i="8"/>
  <c r="E20" i="3"/>
  <c r="E23" i="3"/>
  <c r="AX23" i="8"/>
  <c r="AX24" i="8"/>
  <c r="AX26" i="8"/>
  <c r="AY20" i="8"/>
  <c r="AX28" i="9"/>
  <c r="AX29" i="9"/>
  <c r="AW31" i="9"/>
  <c r="AY23" i="8"/>
  <c r="AY24" i="8"/>
  <c r="AY26" i="8"/>
  <c r="AZ20" i="8"/>
  <c r="E24" i="3"/>
  <c r="E26" i="3"/>
  <c r="B21" i="25"/>
  <c r="AY28" i="9"/>
  <c r="AY29" i="9"/>
  <c r="AX31" i="9"/>
  <c r="AY31" i="9"/>
  <c r="AZ28" i="9"/>
  <c r="AZ29" i="9"/>
  <c r="AZ23" i="8"/>
  <c r="AZ24" i="8"/>
  <c r="AZ26" i="8"/>
  <c r="BA20" i="8"/>
  <c r="BA23" i="8"/>
  <c r="BA24" i="8"/>
  <c r="BA26" i="8"/>
  <c r="BB20" i="8"/>
  <c r="BA28" i="9"/>
  <c r="BA29" i="9"/>
  <c r="AZ31" i="9"/>
  <c r="BB23" i="8"/>
  <c r="BB24" i="8"/>
  <c r="BB26" i="8"/>
  <c r="BC20" i="8"/>
  <c r="BB28" i="9"/>
  <c r="BB29" i="9"/>
  <c r="BA31" i="9"/>
  <c r="BC28" i="9"/>
  <c r="BC29" i="9"/>
  <c r="BB31" i="9"/>
  <c r="BC23" i="8"/>
  <c r="BC24" i="8"/>
  <c r="BC26" i="8"/>
  <c r="BD20" i="8"/>
  <c r="BD28" i="9"/>
  <c r="BD29" i="9"/>
  <c r="BC31" i="9"/>
  <c r="BD23" i="8"/>
  <c r="BD24" i="8"/>
  <c r="BD26" i="8"/>
  <c r="BE20" i="8"/>
  <c r="BE28" i="9"/>
  <c r="BE29" i="9"/>
  <c r="BD31" i="9"/>
  <c r="BE23" i="8"/>
  <c r="BE24" i="8"/>
  <c r="BE26" i="8"/>
  <c r="BF20" i="8"/>
  <c r="BF28" i="9"/>
  <c r="BF29" i="9"/>
  <c r="BE31" i="9"/>
  <c r="BF23" i="8"/>
  <c r="BF24" i="8"/>
  <c r="BF26" i="8"/>
  <c r="BG20" i="8"/>
  <c r="BG28" i="9"/>
  <c r="BG29" i="9"/>
  <c r="BF31" i="9"/>
  <c r="BG23" i="8"/>
  <c r="BG24" i="8"/>
  <c r="BG26" i="8"/>
  <c r="BH20" i="8"/>
  <c r="BH28" i="9"/>
  <c r="BH29" i="9"/>
  <c r="BG31" i="9"/>
  <c r="BH23" i="8"/>
  <c r="BH24" i="8"/>
  <c r="BH26" i="8"/>
  <c r="BI20" i="8"/>
  <c r="BI28" i="9"/>
  <c r="BI29" i="9"/>
  <c r="BI31" i="9"/>
  <c r="BH31" i="9"/>
  <c r="BI23" i="8"/>
  <c r="BI24" i="8"/>
  <c r="BI26" i="8"/>
  <c r="F20" i="3"/>
  <c r="F23" i="3"/>
  <c r="B22" i="25"/>
  <c r="F24" i="3"/>
  <c r="F26" i="3"/>
</calcChain>
</file>

<file path=xl/sharedStrings.xml><?xml version="1.0" encoding="utf-8"?>
<sst xmlns="http://schemas.openxmlformats.org/spreadsheetml/2006/main" count="1464" uniqueCount="282">
  <si>
    <t>Total Revenue</t>
  </si>
  <si>
    <t>Cash</t>
  </si>
  <si>
    <t>Assets and Liabilities</t>
  </si>
  <si>
    <t>Total Assets</t>
  </si>
  <si>
    <t>Capital</t>
  </si>
  <si>
    <t>Retained Earnings</t>
  </si>
  <si>
    <t>Profit or loss balance</t>
  </si>
  <si>
    <t>Particulars</t>
  </si>
  <si>
    <t>Cash Inflows:</t>
  </si>
  <si>
    <t>Sales Revenue</t>
  </si>
  <si>
    <t>Total Inflows</t>
  </si>
  <si>
    <t>Cash Outflows:</t>
  </si>
  <si>
    <t>Sales-Revenue</t>
  </si>
  <si>
    <t>Variable Cost</t>
  </si>
  <si>
    <t>Contribution</t>
  </si>
  <si>
    <t>Contribution Margin</t>
  </si>
  <si>
    <t>Fixed Cost:</t>
  </si>
  <si>
    <t>Total Fixed Cost</t>
  </si>
  <si>
    <t>Break Even Sales</t>
  </si>
  <si>
    <t>Amount</t>
  </si>
  <si>
    <t>Pro Forma Profit and Loss</t>
  </si>
  <si>
    <t>Mon 1</t>
  </si>
  <si>
    <t>Mon 2</t>
  </si>
  <si>
    <t>Mon 3</t>
  </si>
  <si>
    <t>Mon 4</t>
  </si>
  <si>
    <t>Mon 5</t>
  </si>
  <si>
    <t>Mon 6</t>
  </si>
  <si>
    <t>Mon 7</t>
  </si>
  <si>
    <t>Mon 8</t>
  </si>
  <si>
    <t>Mon 9</t>
  </si>
  <si>
    <t>Mon 10</t>
  </si>
  <si>
    <t>Mon 11</t>
  </si>
  <si>
    <t>Mon 12</t>
  </si>
  <si>
    <t>Expenses</t>
  </si>
  <si>
    <t>Net Income/Revenue</t>
  </si>
  <si>
    <t>Year 1</t>
  </si>
  <si>
    <t>Year 2</t>
  </si>
  <si>
    <t>Year 3</t>
  </si>
  <si>
    <t>Year 4</t>
  </si>
  <si>
    <t>Year 5</t>
  </si>
  <si>
    <t>Total Investment</t>
  </si>
  <si>
    <t>Current Assets</t>
  </si>
  <si>
    <t>Total Expenses</t>
  </si>
  <si>
    <t>Total Outflows</t>
  </si>
  <si>
    <t>Net Cash generated</t>
  </si>
  <si>
    <t>Opening Cash Balance</t>
  </si>
  <si>
    <t>Ending Cash Balance</t>
  </si>
  <si>
    <t>Total</t>
  </si>
  <si>
    <t>Operating Expenses:</t>
  </si>
  <si>
    <t>Non-Current Assets</t>
  </si>
  <si>
    <t>Fixed Assets:</t>
  </si>
  <si>
    <t>Expenses:</t>
  </si>
  <si>
    <t>Depreciation</t>
  </si>
  <si>
    <t>Net Income / (Loss)</t>
  </si>
  <si>
    <t>Mon 13</t>
  </si>
  <si>
    <t>Mon 14</t>
  </si>
  <si>
    <t>Mon 15</t>
  </si>
  <si>
    <t>Mon 16</t>
  </si>
  <si>
    <t>Mon 17</t>
  </si>
  <si>
    <t>Mon 18</t>
  </si>
  <si>
    <t>Mon 19</t>
  </si>
  <si>
    <t>Mon 20</t>
  </si>
  <si>
    <t>Mon 21</t>
  </si>
  <si>
    <t>Mon 22</t>
  </si>
  <si>
    <t>Mon 23</t>
  </si>
  <si>
    <t>Mon 24</t>
  </si>
  <si>
    <t>Mon 25</t>
  </si>
  <si>
    <t>Mon 26</t>
  </si>
  <si>
    <t>Mon 27</t>
  </si>
  <si>
    <t>Mon 28</t>
  </si>
  <si>
    <t>Mon 29</t>
  </si>
  <si>
    <t>Mon 30</t>
  </si>
  <si>
    <t>Mon 31</t>
  </si>
  <si>
    <t>Mon 32</t>
  </si>
  <si>
    <t>Mon 33</t>
  </si>
  <si>
    <t>Mon 34</t>
  </si>
  <si>
    <t>Mon 35</t>
  </si>
  <si>
    <t>Mon 36</t>
  </si>
  <si>
    <t>Mon 37</t>
  </si>
  <si>
    <t>Mon 38</t>
  </si>
  <si>
    <t>Mon 39</t>
  </si>
  <si>
    <t>Mon 40</t>
  </si>
  <si>
    <t>Mon 41</t>
  </si>
  <si>
    <t>Mon 42</t>
  </si>
  <si>
    <t>Mon 43</t>
  </si>
  <si>
    <t>Mon 44</t>
  </si>
  <si>
    <t>Mon 45</t>
  </si>
  <si>
    <t>Mon 46</t>
  </si>
  <si>
    <t>Mon 47</t>
  </si>
  <si>
    <t>Mon 48</t>
  </si>
  <si>
    <t>Mon 49</t>
  </si>
  <si>
    <t>Mon 50</t>
  </si>
  <si>
    <t>Mon 51</t>
  </si>
  <si>
    <t>Mon 52</t>
  </si>
  <si>
    <t>Mon 53</t>
  </si>
  <si>
    <t>Mon 54</t>
  </si>
  <si>
    <t>Mon 55</t>
  </si>
  <si>
    <t>Mon 56</t>
  </si>
  <si>
    <t>Mon 57</t>
  </si>
  <si>
    <t>Mon 58</t>
  </si>
  <si>
    <t>Mon 59</t>
  </si>
  <si>
    <t>Mon 60</t>
  </si>
  <si>
    <t>Gross Margin</t>
  </si>
  <si>
    <t>Current Assets:</t>
  </si>
  <si>
    <t>Assets to Fund</t>
  </si>
  <si>
    <t>Expenses to Fund</t>
  </si>
  <si>
    <t>Interest Expense</t>
  </si>
  <si>
    <t>Loan Amount</t>
  </si>
  <si>
    <t>Interest Rate</t>
  </si>
  <si>
    <t>nper</t>
  </si>
  <si>
    <t>years</t>
  </si>
  <si>
    <t>PMT</t>
  </si>
  <si>
    <t>Monthly Loan Schedule</t>
  </si>
  <si>
    <t>Mon 61</t>
  </si>
  <si>
    <t>Mon 62</t>
  </si>
  <si>
    <t>Mon 63</t>
  </si>
  <si>
    <t>Mon 64</t>
  </si>
  <si>
    <t>Mon 65</t>
  </si>
  <si>
    <t>Mon 66</t>
  </si>
  <si>
    <t>Mon 67</t>
  </si>
  <si>
    <t>Mon 68</t>
  </si>
  <si>
    <t>Mon 69</t>
  </si>
  <si>
    <t>Mon 70</t>
  </si>
  <si>
    <t>Mon 71</t>
  </si>
  <si>
    <t>Mon 72</t>
  </si>
  <si>
    <t>Mon 73</t>
  </si>
  <si>
    <t>Mon 74</t>
  </si>
  <si>
    <t>Mon 75</t>
  </si>
  <si>
    <t>Mon 76</t>
  </si>
  <si>
    <t>Mon 77</t>
  </si>
  <si>
    <t>Mon 78</t>
  </si>
  <si>
    <t>Mon 79</t>
  </si>
  <si>
    <t>Mon 80</t>
  </si>
  <si>
    <t>Mon 81</t>
  </si>
  <si>
    <t>Mon 82</t>
  </si>
  <si>
    <t>Mon 83</t>
  </si>
  <si>
    <t>Mon 84</t>
  </si>
  <si>
    <t>Beginning Balance</t>
  </si>
  <si>
    <t>Installment</t>
  </si>
  <si>
    <t>Interest Payment</t>
  </si>
  <si>
    <t>Principal Payment</t>
  </si>
  <si>
    <t>Ending Balance</t>
  </si>
  <si>
    <t>Yearly Loan Schedule</t>
  </si>
  <si>
    <t>Year 6</t>
  </si>
  <si>
    <t>Year 7</t>
  </si>
  <si>
    <t>Loan</t>
  </si>
  <si>
    <t>Purchase of Assets</t>
  </si>
  <si>
    <t>Loan Repayment</t>
  </si>
  <si>
    <t>Payroll</t>
  </si>
  <si>
    <t xml:space="preserve">Revenue Details </t>
  </si>
  <si>
    <t>Payroll Plan Monthly</t>
  </si>
  <si>
    <t>Marketing Growth Rate</t>
  </si>
  <si>
    <t>Payroll Growth Rate</t>
  </si>
  <si>
    <t>Dep. Rate</t>
  </si>
  <si>
    <t>Headcount</t>
  </si>
  <si>
    <t>Payroll Plan Yearly</t>
  </si>
  <si>
    <t>Staff Payroll Plan 
(Monthly)</t>
  </si>
  <si>
    <t>Monthly Pay
Year 1</t>
  </si>
  <si>
    <t>Monthly Pay
Year 2</t>
  </si>
  <si>
    <t>Monthly Pay
Year 3</t>
  </si>
  <si>
    <t>Monthly Pay
Year 4</t>
  </si>
  <si>
    <t>Monthly Pay
Year 5</t>
  </si>
  <si>
    <t>Cost</t>
  </si>
  <si>
    <t>Total Liabilities</t>
  </si>
  <si>
    <t>LIABILITIES AND EQUITY:</t>
  </si>
  <si>
    <t xml:space="preserve">LIABILITIES </t>
  </si>
  <si>
    <t>EQUITY</t>
  </si>
  <si>
    <t>TOTAL EQUITY</t>
  </si>
  <si>
    <t>TOTAL LIABILITIES AND EQUITY</t>
  </si>
  <si>
    <t>EBITDA</t>
  </si>
  <si>
    <t>EBTDA</t>
  </si>
  <si>
    <t>Tax</t>
  </si>
  <si>
    <t>Other Expenses Growth Rate</t>
  </si>
  <si>
    <t>Income Tax Rate</t>
  </si>
  <si>
    <t>** EBITDA = Earnings before Interest, Tax and Depreciation Allowance</t>
  </si>
  <si>
    <t>** EBIT = Earnings before Interest and Tax</t>
  </si>
  <si>
    <t>** EBT = Earnings before Tax</t>
  </si>
  <si>
    <t>Accounts Payable</t>
  </si>
  <si>
    <t>Total Selling General and Admin Expenses</t>
  </si>
  <si>
    <t>Costs</t>
  </si>
  <si>
    <t>Earnings before Tax (EBT)</t>
  </si>
  <si>
    <t>Investment Breakup</t>
  </si>
  <si>
    <t>Capital Investment</t>
  </si>
  <si>
    <t>Capital Investment %</t>
  </si>
  <si>
    <t>Rent / Lease Growth Rate</t>
  </si>
  <si>
    <t>Loan Proceeds / Capital Injection</t>
  </si>
  <si>
    <t>Cash (Working Capital &amp; Reserves)</t>
  </si>
  <si>
    <t>Name of Employees</t>
  </si>
  <si>
    <t>Monthly Salary</t>
  </si>
  <si>
    <t>No. of Personnel</t>
  </si>
  <si>
    <t>Total Sales</t>
  </si>
  <si>
    <t>Cash Sales Percentage</t>
  </si>
  <si>
    <t>Credit Sales Percentage</t>
  </si>
  <si>
    <t>Credit Received in</t>
  </si>
  <si>
    <t>months</t>
  </si>
  <si>
    <t>Cash Sales</t>
  </si>
  <si>
    <t>Credit Sales</t>
  </si>
  <si>
    <t>Total Cash Received</t>
  </si>
  <si>
    <t>Accounts Receivable</t>
  </si>
  <si>
    <t xml:space="preserve">Accounts Receivable Schedule </t>
  </si>
  <si>
    <t xml:space="preserve">Accounts Payable Schedule </t>
  </si>
  <si>
    <t>Beginning Inventory</t>
  </si>
  <si>
    <t>Cost of Sales</t>
  </si>
  <si>
    <t>Inventory Purchased</t>
  </si>
  <si>
    <t>Ending Inventory</t>
  </si>
  <si>
    <t>Cash Purchases</t>
  </si>
  <si>
    <t>Cash Purchase Percentage</t>
  </si>
  <si>
    <t>Credit Purchase Percentage</t>
  </si>
  <si>
    <t>Total Purchase of Inventory</t>
  </si>
  <si>
    <t>Credit Purchases</t>
  </si>
  <si>
    <t>Total Cash Paid</t>
  </si>
  <si>
    <t xml:space="preserve">Payment in </t>
  </si>
  <si>
    <t>month</t>
  </si>
  <si>
    <t>Inventory</t>
  </si>
  <si>
    <t>Cash Received from Revenue</t>
  </si>
  <si>
    <t>Cash Paid for Inventory</t>
  </si>
  <si>
    <t xml:space="preserve">Year </t>
  </si>
  <si>
    <t>Value</t>
  </si>
  <si>
    <t>Month</t>
  </si>
  <si>
    <t>Additional Purchase of Assets</t>
  </si>
  <si>
    <t>Cost of Assets</t>
  </si>
  <si>
    <t>Assets Purchase Schedule</t>
  </si>
  <si>
    <t>Net Cost Schedule</t>
  </si>
  <si>
    <t>Depreciation Schedule</t>
  </si>
  <si>
    <t>Accumulated Depreciation Schedule</t>
  </si>
  <si>
    <t>Written Down Value Schedule</t>
  </si>
  <si>
    <t>Startup Assets</t>
  </si>
  <si>
    <t>ASSETS AND DEPRECIATION ASSUMPTIONS</t>
  </si>
  <si>
    <t>PAYROLL ASSUMPTIONS</t>
  </si>
  <si>
    <t>LOAN ASSUMPTIONS</t>
  </si>
  <si>
    <t>Startup Expenses</t>
  </si>
  <si>
    <t>TOTAL INVESTMENT NEEDED</t>
  </si>
  <si>
    <t>Loan Required</t>
  </si>
  <si>
    <t>Equity Invested</t>
  </si>
  <si>
    <t>Loan %</t>
  </si>
  <si>
    <t>OPERATING EXPENSES ASSUMPTIONS</t>
  </si>
  <si>
    <t>Operating Expenses</t>
  </si>
  <si>
    <t>Monthly Amt.</t>
  </si>
  <si>
    <t>Cost of Sales Calculation</t>
  </si>
  <si>
    <t>Total Cost of Revenue</t>
  </si>
  <si>
    <t>Gross Revenue</t>
  </si>
  <si>
    <t>Revenue</t>
  </si>
  <si>
    <t xml:space="preserve">Revenue Growth Rate </t>
  </si>
  <si>
    <t>Marketing &amp; Advertising</t>
  </si>
  <si>
    <t xml:space="preserve">Cost of Sales </t>
  </si>
  <si>
    <t>Insurance</t>
  </si>
  <si>
    <t>Miscellaneous Expenses</t>
  </si>
  <si>
    <t>Utilities</t>
  </si>
  <si>
    <t>Sous Chef</t>
  </si>
  <si>
    <t>Bartender</t>
  </si>
  <si>
    <t>Host/Hostess</t>
  </si>
  <si>
    <t>Kitchen Equipment &amp; Installation</t>
  </si>
  <si>
    <t>Furniture &amp; Fixtures</t>
  </si>
  <si>
    <t>Signage &amp; Exterior Design</t>
  </si>
  <si>
    <t>Permits &amp; Licensing</t>
  </si>
  <si>
    <t>Initial Inventory</t>
  </si>
  <si>
    <t>Marketing &amp; Opening Promotions</t>
  </si>
  <si>
    <t>General Manager</t>
  </si>
  <si>
    <t>Head Chef</t>
  </si>
  <si>
    <t>Dishwasher</t>
  </si>
  <si>
    <t>Server</t>
  </si>
  <si>
    <t>Kitchen Staff</t>
  </si>
  <si>
    <t>Executive Chef</t>
  </si>
  <si>
    <t>Maintenance &amp; Repairs</t>
  </si>
  <si>
    <t>Rent</t>
  </si>
  <si>
    <t>Supplies</t>
  </si>
  <si>
    <t>Point-of-Sale</t>
  </si>
  <si>
    <t>Average Meal Price per Customer</t>
  </si>
  <si>
    <t>Average Drink Price per Customer</t>
  </si>
  <si>
    <t>Daily Customers Volume</t>
  </si>
  <si>
    <t>Operating Days per Month</t>
  </si>
  <si>
    <t>No. of Monthly Customers</t>
  </si>
  <si>
    <t>Revenue from Drinks</t>
  </si>
  <si>
    <t>Revenue from Meals</t>
  </si>
  <si>
    <t>Renovation &amp; Interior Design</t>
  </si>
  <si>
    <t>Revenue Model</t>
  </si>
  <si>
    <t>Main Dishes</t>
  </si>
  <si>
    <t>Desserts</t>
  </si>
  <si>
    <t>Delivery Sales per Month</t>
  </si>
  <si>
    <t>Delivery &amp; Packaging Supplies</t>
  </si>
  <si>
    <t>Appetizers</t>
  </si>
  <si>
    <t>Revenue From Event Hosting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</si>
</sst>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;\-&quot;$&quot;#,##0"/>
    <numFmt numFmtId="168" formatCode="&quot;$&quot;#,##0.00"/>
    <numFmt numFmtId="169" formatCode="_(* #,##0_);_(* \(#,##0\);_(* &quot;-&quot;??_);_(@_)"/>
    <numFmt numFmtId="170" formatCode="&quot;$&quot;#,##0"/>
    <numFmt numFmtId="171" formatCode="[$MMK]\ #,##0_);\([$MMK]\ #,##0\)"/>
    <numFmt numFmtId="172" formatCode="&quot;$&quot;#,##0;[Red]&quot;$&quot;#,##0"/>
    <numFmt numFmtId="173" formatCode="_(&quot;$&quot;* #,##0_);_(&quot;$&quot;* \(#,##0\);_(&quot;$&quot;* &quot;-&quot;??_);_(@_)"/>
    <numFmt numFmtId="174" formatCode="&quot;$&quot;#,##0.00;[Red]&quot;$&quot;#,##0.00"/>
    <numFmt numFmtId="175" formatCode="#,##0\ [$kr-143B]"/>
    <numFmt numFmtId="176" formatCode="[$R-1C09]\ #,##0;[$R-1C09]\ \-#,##0"/>
    <numFmt numFmtId="178" formatCode="[$CAD]\ #,##0_);\([$CAD]\ #,##0\)"/>
    <numFmt numFmtId="179" formatCode="[$€-2]\ #,##0_);\([$€-2]\ #,##0\)"/>
    <numFmt numFmtId="180" formatCode="0.000000000%"/>
    <numFmt numFmtId="181" formatCode="0.0%"/>
    <numFmt numFmtId="182" formatCode="0.000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0"/>
      <name val="Verdana"/>
      <family val="2"/>
    </font>
    <font>
      <sz val="11"/>
      <color indexed="8"/>
      <name val="Calibri"/>
      <family val="2"/>
      <charset val="1"/>
    </font>
    <font>
      <sz val="13"/>
      <color theme="1"/>
      <name val="Calibri"/>
      <family val="2"/>
      <scheme val="minor"/>
    </font>
    <font>
      <sz val="12"/>
      <color theme="1"/>
      <name val="Candara"/>
      <family val="2"/>
    </font>
    <font>
      <b/>
      <sz val="12"/>
      <color theme="1"/>
      <name val="Candara"/>
      <family val="2"/>
    </font>
    <font>
      <sz val="12"/>
      <name val="Candara"/>
      <family val="2"/>
    </font>
    <font>
      <sz val="12"/>
      <color rgb="FF00B050"/>
      <name val="Candara"/>
      <family val="2"/>
    </font>
    <font>
      <b/>
      <sz val="12"/>
      <name val="Candara"/>
      <family val="2"/>
    </font>
    <font>
      <sz val="13"/>
      <color theme="1"/>
      <name val="Candara"/>
      <family val="2"/>
    </font>
    <font>
      <sz val="13"/>
      <name val="Candara"/>
      <family val="2"/>
    </font>
    <font>
      <b/>
      <sz val="13"/>
      <color theme="1"/>
      <name val="Candara"/>
      <family val="2"/>
    </font>
    <font>
      <sz val="11"/>
      <color theme="1"/>
      <name val="Candara"/>
      <family val="2"/>
    </font>
    <font>
      <b/>
      <sz val="10"/>
      <color theme="1"/>
      <name val="Candara"/>
      <family val="2"/>
    </font>
    <font>
      <sz val="10"/>
      <color theme="1"/>
      <name val="Candara"/>
      <family val="2"/>
    </font>
    <font>
      <sz val="11"/>
      <color theme="4" tint="-0.249977111117893"/>
      <name val="Calibri"/>
      <family val="2"/>
      <scheme val="minor"/>
    </font>
    <font>
      <b/>
      <sz val="13"/>
      <color theme="0"/>
      <name val="Candara"/>
      <family val="2"/>
    </font>
    <font>
      <b/>
      <sz val="11"/>
      <color theme="0"/>
      <name val="Candara"/>
      <family val="2"/>
    </font>
    <font>
      <shadow/>
      <sz val="45"/>
      <color rgb="FF4472C4"/>
      <name val="Calibri"/>
      <family val="2"/>
      <scheme val="minor"/>
    </font>
    <font>
      <i/>
      <shadow/>
      <sz val="54"/>
      <color rgb="FF2E75B6"/>
      <name val="Arial Rounded MT Bold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i/>
      <sz val="12"/>
      <color theme="1" tint="0.249977111117893"/>
      <name val="Candar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FF0000"/>
      <name val="Candara"/>
      <family val="2"/>
    </font>
    <font>
      <sz val="18"/>
      <color theme="0"/>
      <name val="Aharoni"/>
      <charset val="177"/>
    </font>
    <font>
      <b/>
      <sz val="11"/>
      <color theme="1"/>
      <name val="Candara"/>
      <family val="2"/>
    </font>
    <font>
      <b/>
      <sz val="16"/>
      <color theme="1"/>
      <name val="Calibri"/>
      <family val="2"/>
      <scheme val="minor"/>
    </font>
    <font>
      <sz val="16"/>
      <color rgb="FFFF0000"/>
      <name val="Candara"/>
      <family val="2"/>
    </font>
    <font>
      <i/>
      <sz val="12"/>
      <color theme="1"/>
      <name val="Calibri"/>
      <family val="2"/>
      <scheme val="minor"/>
    </font>
    <font>
      <i/>
      <sz val="16"/>
      <color rgb="FFFF0000"/>
      <name val="Candara"/>
      <family val="2"/>
    </font>
    <font>
      <i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double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 style="double">
        <color theme="8"/>
      </bottom>
      <diagonal/>
    </border>
    <border>
      <left/>
      <right/>
      <top/>
      <bottom style="thin">
        <color rgb="FF4472C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rgb="FF4472C4"/>
      </top>
      <bottom style="thin">
        <color theme="4" tint="-0.249977111117893"/>
      </bottom>
      <diagonal/>
    </border>
    <border>
      <left style="double">
        <color theme="3"/>
      </left>
      <right style="double">
        <color theme="3"/>
      </right>
      <top style="double">
        <color theme="3"/>
      </top>
      <bottom style="double">
        <color theme="3"/>
      </bottom>
      <diagonal/>
    </border>
    <border>
      <left style="thin">
        <color theme="4" tint="-0.249977111117893"/>
      </left>
      <right/>
      <top style="thin">
        <color rgb="FF4472C4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rgb="FF4472C4"/>
      </top>
      <bottom style="thin">
        <color theme="4" tint="-0.249977111117893"/>
      </bottom>
      <diagonal/>
    </border>
    <border>
      <left style="thin">
        <color rgb="FF4472C4"/>
      </left>
      <right/>
      <top style="thin">
        <color rgb="FF4472C4"/>
      </top>
      <bottom style="thin">
        <color rgb="FF4472C4"/>
      </bottom>
      <diagonal/>
    </border>
    <border>
      <left/>
      <right style="thin">
        <color theme="8"/>
      </right>
      <top/>
      <bottom style="thin">
        <color rgb="FF4472C4"/>
      </bottom>
      <diagonal/>
    </border>
    <border>
      <left/>
      <right style="thin">
        <color theme="8"/>
      </right>
      <top/>
      <bottom/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0" fontId="23" fillId="0" borderId="0" applyNumberFormat="0" applyFill="0" applyBorder="0" applyAlignment="0" applyProtection="0"/>
  </cellStyleXfs>
  <cellXfs count="230">
    <xf numFmtId="0" fontId="0" fillId="0" borderId="0" xfId="0"/>
    <xf numFmtId="169" fontId="2" fillId="2" borderId="0" xfId="1" applyNumberFormat="1" applyFont="1" applyFill="1"/>
    <xf numFmtId="0" fontId="2" fillId="2" borderId="0" xfId="0" applyFont="1" applyFill="1"/>
    <xf numFmtId="0" fontId="0" fillId="2" borderId="0" xfId="0" applyFill="1"/>
    <xf numFmtId="169" fontId="3" fillId="2" borderId="0" xfId="1" applyNumberFormat="1" applyFont="1" applyFill="1"/>
    <xf numFmtId="0" fontId="2" fillId="2" borderId="0" xfId="0" applyFont="1" applyFill="1" applyAlignment="1">
      <alignment horizontal="right" wrapText="1"/>
    </xf>
    <xf numFmtId="168" fontId="2" fillId="2" borderId="0" xfId="0" applyNumberFormat="1" applyFont="1" applyFill="1"/>
    <xf numFmtId="170" fontId="2" fillId="2" borderId="0" xfId="1" applyNumberFormat="1" applyFont="1" applyFill="1" applyAlignment="1">
      <alignment horizontal="left"/>
    </xf>
    <xf numFmtId="0" fontId="7" fillId="2" borderId="0" xfId="0" applyFont="1" applyFill="1" applyAlignment="1">
      <alignment horizontal="right" wrapText="1"/>
    </xf>
    <xf numFmtId="0" fontId="7" fillId="0" borderId="0" xfId="0" applyFont="1"/>
    <xf numFmtId="0" fontId="7" fillId="2" borderId="0" xfId="0" applyFont="1" applyFill="1"/>
    <xf numFmtId="170" fontId="7" fillId="2" borderId="0" xfId="0" applyNumberFormat="1" applyFont="1" applyFill="1" applyAlignment="1">
      <alignment horizontal="left" vertical="center"/>
    </xf>
    <xf numFmtId="0" fontId="8" fillId="2" borderId="0" xfId="0" applyFont="1" applyFill="1"/>
    <xf numFmtId="169" fontId="7" fillId="2" borderId="0" xfId="1" applyNumberFormat="1" applyFont="1" applyFill="1"/>
    <xf numFmtId="169" fontId="10" fillId="2" borderId="0" xfId="1" applyNumberFormat="1" applyFont="1" applyFill="1"/>
    <xf numFmtId="169" fontId="7" fillId="2" borderId="0" xfId="1" applyNumberFormat="1" applyFont="1" applyFill="1" applyBorder="1"/>
    <xf numFmtId="0" fontId="8" fillId="0" borderId="0" xfId="0" applyFont="1"/>
    <xf numFmtId="168" fontId="7" fillId="2" borderId="0" xfId="0" applyNumberFormat="1" applyFont="1" applyFill="1" applyAlignment="1">
      <alignment wrapText="1"/>
    </xf>
    <xf numFmtId="168" fontId="7" fillId="2" borderId="0" xfId="0" applyNumberFormat="1" applyFont="1" applyFill="1"/>
    <xf numFmtId="168" fontId="8" fillId="2" borderId="0" xfId="0" applyNumberFormat="1" applyFont="1" applyFill="1" applyAlignment="1">
      <alignment wrapText="1"/>
    </xf>
    <xf numFmtId="0" fontId="7" fillId="2" borderId="0" xfId="0" applyFont="1" applyFill="1" applyAlignment="1">
      <alignment wrapText="1"/>
    </xf>
    <xf numFmtId="170" fontId="7" fillId="2" borderId="0" xfId="1" applyNumberFormat="1" applyFont="1" applyFill="1" applyAlignment="1">
      <alignment horizontal="left"/>
    </xf>
    <xf numFmtId="175" fontId="7" fillId="2" borderId="0" xfId="0" applyNumberFormat="1" applyFont="1" applyFill="1"/>
    <xf numFmtId="174" fontId="7" fillId="2" borderId="0" xfId="1" applyNumberFormat="1" applyFont="1" applyFill="1" applyBorder="1" applyAlignment="1">
      <alignment horizontal="left"/>
    </xf>
    <xf numFmtId="172" fontId="7" fillId="2" borderId="0" xfId="0" applyNumberFormat="1" applyFont="1" applyFill="1" applyAlignment="1">
      <alignment horizontal="left" wrapText="1"/>
    </xf>
    <xf numFmtId="174" fontId="7" fillId="2" borderId="0" xfId="0" applyNumberFormat="1" applyFont="1" applyFill="1" applyAlignment="1">
      <alignment horizontal="left" wrapText="1"/>
    </xf>
    <xf numFmtId="172" fontId="7" fillId="2" borderId="0" xfId="1" applyNumberFormat="1" applyFont="1" applyFill="1" applyBorder="1" applyAlignment="1">
      <alignment horizontal="left"/>
    </xf>
    <xf numFmtId="174" fontId="7" fillId="2" borderId="0" xfId="1" applyNumberFormat="1" applyFont="1" applyFill="1" applyAlignment="1">
      <alignment horizontal="left"/>
    </xf>
    <xf numFmtId="172" fontId="7" fillId="2" borderId="0" xfId="1" applyNumberFormat="1" applyFont="1" applyFill="1" applyAlignment="1">
      <alignment horizontal="left"/>
    </xf>
    <xf numFmtId="0" fontId="9" fillId="2" borderId="0" xfId="4" applyFont="1" applyFill="1"/>
    <xf numFmtId="9" fontId="9" fillId="2" borderId="0" xfId="3" applyFont="1" applyFill="1"/>
    <xf numFmtId="170" fontId="9" fillId="2" borderId="0" xfId="4" applyNumberFormat="1" applyFont="1" applyFill="1"/>
    <xf numFmtId="0" fontId="11" fillId="2" borderId="0" xfId="4" applyFont="1" applyFill="1"/>
    <xf numFmtId="170" fontId="9" fillId="2" borderId="0" xfId="4" applyNumberFormat="1" applyFont="1" applyFill="1" applyAlignment="1">
      <alignment horizontal="left" vertical="center"/>
    </xf>
    <xf numFmtId="173" fontId="9" fillId="2" borderId="0" xfId="2" applyNumberFormat="1" applyFont="1" applyFill="1" applyAlignment="1">
      <alignment horizontal="left" vertical="center"/>
    </xf>
    <xf numFmtId="170" fontId="7" fillId="2" borderId="0" xfId="0" applyNumberFormat="1" applyFont="1" applyFill="1" applyAlignment="1">
      <alignment horizontal="left"/>
    </xf>
    <xf numFmtId="172" fontId="7" fillId="2" borderId="0" xfId="0" applyNumberFormat="1" applyFont="1" applyFill="1"/>
    <xf numFmtId="0" fontId="6" fillId="2" borderId="0" xfId="0" applyFont="1" applyFill="1"/>
    <xf numFmtId="0" fontId="12" fillId="2" borderId="0" xfId="0" applyFont="1" applyFill="1"/>
    <xf numFmtId="0" fontId="13" fillId="2" borderId="0" xfId="4" applyFont="1" applyFill="1"/>
    <xf numFmtId="0" fontId="14" fillId="2" borderId="0" xfId="0" applyFont="1" applyFill="1"/>
    <xf numFmtId="0" fontId="15" fillId="0" borderId="0" xfId="0" applyFont="1"/>
    <xf numFmtId="0" fontId="15" fillId="2" borderId="0" xfId="0" applyFont="1" applyFill="1"/>
    <xf numFmtId="0" fontId="18" fillId="0" borderId="0" xfId="0" applyFont="1"/>
    <xf numFmtId="0" fontId="7" fillId="0" borderId="0" xfId="0" applyFont="1" applyAlignment="1">
      <alignment horizontal="left" vertical="center"/>
    </xf>
    <xf numFmtId="164" fontId="2" fillId="2" borderId="0" xfId="0" applyNumberFormat="1" applyFont="1" applyFill="1" applyAlignment="1">
      <alignment horizontal="right"/>
    </xf>
    <xf numFmtId="164" fontId="7" fillId="0" borderId="0" xfId="3" applyNumberFormat="1" applyFont="1" applyFill="1" applyBorder="1" applyAlignment="1">
      <alignment horizontal="right"/>
    </xf>
    <xf numFmtId="168" fontId="19" fillId="3" borderId="1" xfId="0" applyNumberFormat="1" applyFont="1" applyFill="1" applyBorder="1"/>
    <xf numFmtId="0" fontId="19" fillId="3" borderId="1" xfId="1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10" fontId="7" fillId="0" borderId="1" xfId="3" applyNumberFormat="1" applyFont="1" applyFill="1" applyBorder="1" applyAlignment="1">
      <alignment horizontal="center"/>
    </xf>
    <xf numFmtId="0" fontId="7" fillId="0" borderId="1" xfId="0" applyFont="1" applyBorder="1"/>
    <xf numFmtId="10" fontId="7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19" fillId="3" borderId="1" xfId="0" applyFont="1" applyFill="1" applyBorder="1"/>
    <xf numFmtId="170" fontId="19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167" fontId="8" fillId="0" borderId="1" xfId="0" applyNumberFormat="1" applyFont="1" applyBorder="1"/>
    <xf numFmtId="167" fontId="7" fillId="0" borderId="1" xfId="0" applyNumberFormat="1" applyFont="1" applyBorder="1"/>
    <xf numFmtId="167" fontId="7" fillId="0" borderId="1" xfId="0" applyNumberFormat="1" applyFont="1" applyBorder="1" applyAlignment="1">
      <alignment horizontal="left" vertical="center"/>
    </xf>
    <xf numFmtId="167" fontId="8" fillId="0" borderId="1" xfId="0" applyNumberFormat="1" applyFont="1" applyBorder="1" applyAlignment="1">
      <alignment wrapText="1"/>
    </xf>
    <xf numFmtId="167" fontId="7" fillId="0" borderId="1" xfId="2" applyNumberFormat="1" applyFont="1" applyBorder="1" applyAlignment="1">
      <alignment horizontal="center"/>
    </xf>
    <xf numFmtId="167" fontId="8" fillId="0" borderId="1" xfId="2" applyNumberFormat="1" applyFont="1" applyBorder="1" applyAlignment="1">
      <alignment horizontal="center"/>
    </xf>
    <xf numFmtId="164" fontId="8" fillId="0" borderId="1" xfId="1" applyNumberFormat="1" applyFont="1" applyBorder="1" applyAlignment="1"/>
    <xf numFmtId="164" fontId="7" fillId="0" borderId="1" xfId="1" applyNumberFormat="1" applyFont="1" applyBorder="1" applyAlignment="1"/>
    <xf numFmtId="0" fontId="8" fillId="0" borderId="1" xfId="0" applyFont="1" applyBorder="1" applyAlignment="1">
      <alignment horizontal="left" vertical="center" wrapText="1"/>
    </xf>
    <xf numFmtId="171" fontId="7" fillId="0" borderId="1" xfId="4" applyNumberFormat="1" applyFont="1" applyBorder="1" applyAlignment="1">
      <alignment wrapText="1"/>
    </xf>
    <xf numFmtId="171" fontId="7" fillId="0" borderId="1" xfId="4" applyNumberFormat="1" applyFont="1" applyBorder="1"/>
    <xf numFmtId="171" fontId="8" fillId="0" borderId="1" xfId="4" applyNumberFormat="1" applyFont="1" applyBorder="1"/>
    <xf numFmtId="10" fontId="7" fillId="0" borderId="1" xfId="3" applyNumberFormat="1" applyFont="1" applyBorder="1" applyAlignment="1">
      <alignment horizontal="center"/>
    </xf>
    <xf numFmtId="171" fontId="8" fillId="0" borderId="1" xfId="0" applyNumberFormat="1" applyFont="1" applyBorder="1"/>
    <xf numFmtId="171" fontId="7" fillId="0" borderId="1" xfId="0" applyNumberFormat="1" applyFont="1" applyBorder="1"/>
    <xf numFmtId="171" fontId="8" fillId="0" borderId="1" xfId="4" applyNumberFormat="1" applyFont="1" applyBorder="1" applyAlignment="1">
      <alignment horizontal="left" vertical="center" readingOrder="1"/>
    </xf>
    <xf numFmtId="167" fontId="8" fillId="0" borderId="1" xfId="0" applyNumberFormat="1" applyFont="1" applyBorder="1" applyAlignment="1">
      <alignment horizontal="left" vertical="center"/>
    </xf>
    <xf numFmtId="167" fontId="16" fillId="0" borderId="1" xfId="0" applyNumberFormat="1" applyFont="1" applyBorder="1"/>
    <xf numFmtId="167" fontId="17" fillId="0" borderId="1" xfId="1" applyNumberFormat="1" applyFont="1" applyBorder="1" applyAlignment="1">
      <alignment horizontal="center"/>
    </xf>
    <xf numFmtId="167" fontId="17" fillId="0" borderId="1" xfId="0" applyNumberFormat="1" applyFont="1" applyBorder="1" applyAlignment="1">
      <alignment horizontal="center"/>
    </xf>
    <xf numFmtId="167" fontId="17" fillId="0" borderId="1" xfId="0" applyNumberFormat="1" applyFont="1" applyBorder="1"/>
    <xf numFmtId="168" fontId="19" fillId="3" borderId="1" xfId="0" applyNumberFormat="1" applyFont="1" applyFill="1" applyBorder="1" applyAlignment="1">
      <alignment horizontal="left" vertical="center"/>
    </xf>
    <xf numFmtId="0" fontId="19" fillId="3" borderId="1" xfId="1" applyNumberFormat="1" applyFont="1" applyFill="1" applyBorder="1" applyAlignment="1">
      <alignment horizontal="center" vertical="center"/>
    </xf>
    <xf numFmtId="164" fontId="19" fillId="3" borderId="1" xfId="1" applyNumberFormat="1" applyFont="1" applyFill="1" applyBorder="1" applyAlignment="1"/>
    <xf numFmtId="0" fontId="19" fillId="3" borderId="1" xfId="4" applyFont="1" applyFill="1" applyBorder="1"/>
    <xf numFmtId="167" fontId="19" fillId="3" borderId="1" xfId="0" applyNumberFormat="1" applyFont="1" applyFill="1" applyBorder="1"/>
    <xf numFmtId="167" fontId="19" fillId="3" borderId="1" xfId="1" applyNumberFormat="1" applyFont="1" applyFill="1" applyBorder="1" applyAlignment="1">
      <alignment horizontal="center"/>
    </xf>
    <xf numFmtId="172" fontId="20" fillId="3" borderId="1" xfId="1" applyNumberFormat="1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170" fontId="7" fillId="2" borderId="0" xfId="0" applyNumberFormat="1" applyFont="1" applyFill="1"/>
    <xf numFmtId="176" fontId="8" fillId="0" borderId="3" xfId="2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1" xfId="4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170" fontId="7" fillId="0" borderId="0" xfId="0" applyNumberFormat="1" applyFont="1"/>
    <xf numFmtId="10" fontId="7" fillId="0" borderId="0" xfId="0" applyNumberFormat="1" applyFont="1"/>
    <xf numFmtId="0" fontId="20" fillId="4" borderId="1" xfId="0" applyFont="1" applyFill="1" applyBorder="1"/>
    <xf numFmtId="170" fontId="11" fillId="2" borderId="0" xfId="4" applyNumberFormat="1" applyFont="1" applyFill="1"/>
    <xf numFmtId="170" fontId="15" fillId="0" borderId="0" xfId="0" applyNumberFormat="1" applyFont="1"/>
    <xf numFmtId="0" fontId="19" fillId="5" borderId="4" xfId="1" applyNumberFormat="1" applyFont="1" applyFill="1" applyBorder="1" applyAlignment="1">
      <alignment horizontal="center"/>
    </xf>
    <xf numFmtId="168" fontId="7" fillId="0" borderId="4" xfId="0" applyNumberFormat="1" applyFont="1" applyBorder="1" applyAlignment="1">
      <alignment horizontal="left" vertical="center"/>
    </xf>
    <xf numFmtId="0" fontId="24" fillId="0" borderId="0" xfId="6" applyFont="1"/>
    <xf numFmtId="178" fontId="15" fillId="0" borderId="0" xfId="0" applyNumberFormat="1" applyFont="1"/>
    <xf numFmtId="168" fontId="19" fillId="5" borderId="4" xfId="0" applyNumberFormat="1" applyFont="1" applyFill="1" applyBorder="1"/>
    <xf numFmtId="169" fontId="8" fillId="0" borderId="0" xfId="1" applyNumberFormat="1" applyFont="1" applyBorder="1"/>
    <xf numFmtId="1" fontId="7" fillId="0" borderId="1" xfId="3" applyNumberFormat="1" applyFont="1" applyFill="1" applyBorder="1" applyAlignment="1">
      <alignment horizontal="center"/>
    </xf>
    <xf numFmtId="179" fontId="7" fillId="2" borderId="0" xfId="0" applyNumberFormat="1" applyFont="1" applyFill="1" applyAlignment="1">
      <alignment horizontal="left"/>
    </xf>
    <xf numFmtId="179" fontId="8" fillId="0" borderId="3" xfId="2" applyNumberFormat="1" applyFont="1" applyBorder="1" applyAlignment="1">
      <alignment horizontal="center"/>
    </xf>
    <xf numFmtId="179" fontId="9" fillId="2" borderId="0" xfId="4" applyNumberFormat="1" applyFont="1" applyFill="1"/>
    <xf numFmtId="179" fontId="11" fillId="2" borderId="0" xfId="4" applyNumberFormat="1" applyFont="1" applyFill="1"/>
    <xf numFmtId="179" fontId="9" fillId="2" borderId="0" xfId="4" applyNumberFormat="1" applyFont="1" applyFill="1" applyAlignment="1">
      <alignment horizontal="left" vertical="center"/>
    </xf>
    <xf numFmtId="179" fontId="7" fillId="2" borderId="0" xfId="1" applyNumberFormat="1" applyFont="1" applyFill="1" applyAlignment="1">
      <alignment horizontal="left"/>
    </xf>
    <xf numFmtId="179" fontId="7" fillId="2" borderId="0" xfId="0" applyNumberFormat="1" applyFont="1" applyFill="1"/>
    <xf numFmtId="179" fontId="7" fillId="2" borderId="0" xfId="1" applyNumberFormat="1" applyFont="1" applyFill="1" applyAlignment="1">
      <alignment horizontal="right"/>
    </xf>
    <xf numFmtId="168" fontId="7" fillId="0" borderId="0" xfId="0" applyNumberFormat="1" applyFont="1" applyAlignment="1">
      <alignment horizontal="left" vertical="center"/>
    </xf>
    <xf numFmtId="9" fontId="7" fillId="0" borderId="0" xfId="3" applyFont="1" applyBorder="1" applyAlignment="1">
      <alignment vertical="center"/>
    </xf>
    <xf numFmtId="9" fontId="7" fillId="2" borderId="0" xfId="3" applyFont="1" applyFill="1" applyBorder="1" applyAlignment="1">
      <alignment horizontal="center"/>
    </xf>
    <xf numFmtId="168" fontId="7" fillId="0" borderId="8" xfId="0" applyNumberFormat="1" applyFont="1" applyBorder="1" applyAlignment="1">
      <alignment horizontal="left" vertical="center"/>
    </xf>
    <xf numFmtId="1" fontId="7" fillId="2" borderId="8" xfId="2" applyNumberFormat="1" applyFont="1" applyFill="1" applyBorder="1" applyAlignment="1">
      <alignment horizontal="center"/>
    </xf>
    <xf numFmtId="9" fontId="7" fillId="0" borderId="1" xfId="3" applyFont="1" applyFill="1" applyBorder="1" applyAlignment="1">
      <alignment horizontal="center"/>
    </xf>
    <xf numFmtId="1" fontId="8" fillId="0" borderId="1" xfId="3" applyNumberFormat="1" applyFont="1" applyFill="1" applyBorder="1" applyAlignment="1">
      <alignment horizontal="center"/>
    </xf>
    <xf numFmtId="0" fontId="19" fillId="3" borderId="1" xfId="1" applyNumberFormat="1" applyFont="1" applyFill="1" applyBorder="1" applyAlignment="1">
      <alignment horizontal="left"/>
    </xf>
    <xf numFmtId="1" fontId="7" fillId="0" borderId="1" xfId="3" applyNumberFormat="1" applyFont="1" applyFill="1" applyBorder="1" applyAlignment="1">
      <alignment horizontal="left"/>
    </xf>
    <xf numFmtId="1" fontId="8" fillId="0" borderId="1" xfId="3" applyNumberFormat="1" applyFont="1" applyFill="1" applyBorder="1" applyAlignment="1">
      <alignment horizontal="left"/>
    </xf>
    <xf numFmtId="168" fontId="19" fillId="3" borderId="1" xfId="0" applyNumberFormat="1" applyFont="1" applyFill="1" applyBorder="1" applyAlignment="1">
      <alignment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9" fontId="0" fillId="0" borderId="0" xfId="3" applyFont="1"/>
    <xf numFmtId="167" fontId="25" fillId="0" borderId="1" xfId="0" applyNumberFormat="1" applyFont="1" applyBorder="1" applyAlignment="1">
      <alignment wrapText="1"/>
    </xf>
    <xf numFmtId="10" fontId="25" fillId="0" borderId="1" xfId="3" applyNumberFormat="1" applyFont="1" applyBorder="1" applyAlignment="1">
      <alignment horizontal="center"/>
    </xf>
    <xf numFmtId="180" fontId="7" fillId="2" borderId="0" xfId="3" applyNumberFormat="1" applyFont="1" applyFill="1"/>
    <xf numFmtId="170" fontId="7" fillId="0" borderId="1" xfId="3" applyNumberFormat="1" applyFont="1" applyFill="1" applyBorder="1" applyAlignment="1">
      <alignment horizontal="center"/>
    </xf>
    <xf numFmtId="170" fontId="8" fillId="0" borderId="1" xfId="0" applyNumberFormat="1" applyFont="1" applyBorder="1" applyAlignment="1">
      <alignment horizontal="center"/>
    </xf>
    <xf numFmtId="170" fontId="7" fillId="2" borderId="4" xfId="2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left" vertical="center"/>
    </xf>
    <xf numFmtId="168" fontId="7" fillId="0" borderId="1" xfId="0" applyNumberFormat="1" applyFont="1" applyBorder="1" applyAlignment="1">
      <alignment horizontal="left" vertical="center"/>
    </xf>
    <xf numFmtId="170" fontId="7" fillId="0" borderId="0" xfId="3" applyNumberFormat="1" applyFont="1" applyBorder="1" applyAlignment="1">
      <alignment vertical="center"/>
    </xf>
    <xf numFmtId="168" fontId="2" fillId="2" borderId="0" xfId="0" applyNumberFormat="1" applyFont="1" applyFill="1" applyAlignment="1">
      <alignment horizontal="right"/>
    </xf>
    <xf numFmtId="0" fontId="7" fillId="0" borderId="1" xfId="3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28" fillId="0" borderId="1" xfId="0" applyNumberFormat="1" applyFont="1" applyBorder="1" applyAlignment="1">
      <alignment horizontal="left" vertical="center"/>
    </xf>
    <xf numFmtId="170" fontId="28" fillId="0" borderId="1" xfId="3" applyNumberFormat="1" applyFont="1" applyFill="1" applyBorder="1" applyAlignment="1">
      <alignment horizontal="center"/>
    </xf>
    <xf numFmtId="0" fontId="28" fillId="0" borderId="1" xfId="3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7" fillId="2" borderId="0" xfId="0" applyFont="1" applyFill="1" applyAlignment="1">
      <alignment horizontal="right"/>
    </xf>
    <xf numFmtId="0" fontId="12" fillId="0" borderId="0" xfId="0" applyFont="1"/>
    <xf numFmtId="0" fontId="12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/>
    <xf numFmtId="9" fontId="12" fillId="0" borderId="0" xfId="0" applyNumberFormat="1" applyFont="1"/>
    <xf numFmtId="170" fontId="0" fillId="0" borderId="0" xfId="0" applyNumberFormat="1"/>
    <xf numFmtId="0" fontId="0" fillId="6" borderId="0" xfId="0" applyFill="1"/>
    <xf numFmtId="0" fontId="29" fillId="0" borderId="0" xfId="0" applyFont="1" applyAlignment="1">
      <alignment vertical="top"/>
    </xf>
    <xf numFmtId="0" fontId="29" fillId="0" borderId="0" xfId="0" applyFont="1" applyAlignment="1">
      <alignment horizontal="left" vertical="top" indent="1"/>
    </xf>
    <xf numFmtId="0" fontId="29" fillId="6" borderId="0" xfId="0" applyFont="1" applyFill="1" applyAlignment="1">
      <alignment vertical="top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left" indent="1"/>
    </xf>
    <xf numFmtId="0" fontId="26" fillId="0" borderId="0" xfId="0" applyFont="1" applyAlignment="1">
      <alignment horizontal="center"/>
    </xf>
    <xf numFmtId="3" fontId="26" fillId="0" borderId="0" xfId="0" applyNumberFormat="1" applyFont="1" applyAlignment="1">
      <alignment horizontal="left" indent="1"/>
    </xf>
    <xf numFmtId="0" fontId="0" fillId="6" borderId="0" xfId="0" applyFill="1" applyAlignment="1">
      <alignment horizontal="center"/>
    </xf>
    <xf numFmtId="3" fontId="0" fillId="6" borderId="0" xfId="0" applyNumberFormat="1" applyFill="1" applyAlignment="1">
      <alignment horizontal="left" indent="1"/>
    </xf>
    <xf numFmtId="0" fontId="27" fillId="0" borderId="0" xfId="0" applyFont="1" applyAlignment="1">
      <alignment horizontal="center"/>
    </xf>
    <xf numFmtId="3" fontId="27" fillId="0" borderId="0" xfId="0" applyNumberFormat="1" applyFont="1" applyAlignment="1">
      <alignment horizontal="left" indent="1"/>
    </xf>
    <xf numFmtId="0" fontId="27" fillId="0" borderId="0" xfId="0" applyFont="1"/>
    <xf numFmtId="0" fontId="30" fillId="0" borderId="9" xfId="0" applyFont="1" applyBorder="1" applyAlignment="1">
      <alignment horizontal="center"/>
    </xf>
    <xf numFmtId="3" fontId="30" fillId="0" borderId="9" xfId="0" applyNumberFormat="1" applyFont="1" applyBorder="1" applyAlignment="1">
      <alignment horizontal="left" indent="1"/>
    </xf>
    <xf numFmtId="9" fontId="28" fillId="0" borderId="1" xfId="3" applyFont="1" applyFill="1" applyBorder="1" applyAlignment="1">
      <alignment horizontal="center"/>
    </xf>
    <xf numFmtId="168" fontId="28" fillId="0" borderId="1" xfId="0" applyNumberFormat="1" applyFont="1" applyBorder="1" applyAlignment="1">
      <alignment horizontal="left" vertical="center"/>
    </xf>
    <xf numFmtId="168" fontId="31" fillId="2" borderId="0" xfId="0" applyNumberFormat="1" applyFont="1" applyFill="1"/>
    <xf numFmtId="10" fontId="28" fillId="0" borderId="0" xfId="0" applyNumberFormat="1" applyFont="1"/>
    <xf numFmtId="0" fontId="28" fillId="0" borderId="0" xfId="0" applyFont="1"/>
    <xf numFmtId="0" fontId="28" fillId="0" borderId="1" xfId="0" applyFont="1" applyBorder="1"/>
    <xf numFmtId="170" fontId="32" fillId="2" borderId="0" xfId="0" applyNumberFormat="1" applyFont="1" applyFill="1"/>
    <xf numFmtId="168" fontId="33" fillId="2" borderId="0" xfId="0" applyNumberFormat="1" applyFont="1" applyFill="1"/>
    <xf numFmtId="168" fontId="35" fillId="2" borderId="0" xfId="0" applyNumberFormat="1" applyFont="1" applyFill="1"/>
    <xf numFmtId="168" fontId="19" fillId="4" borderId="0" xfId="0" applyNumberFormat="1" applyFont="1" applyFill="1"/>
    <xf numFmtId="0" fontId="8" fillId="0" borderId="12" xfId="0" applyFont="1" applyBorder="1"/>
    <xf numFmtId="178" fontId="28" fillId="0" borderId="1" xfId="3" applyNumberFormat="1" applyFont="1" applyFill="1" applyBorder="1" applyAlignment="1">
      <alignment horizontal="center"/>
    </xf>
    <xf numFmtId="178" fontId="2" fillId="2" borderId="0" xfId="0" applyNumberFormat="1" applyFont="1" applyFill="1"/>
    <xf numFmtId="178" fontId="19" fillId="3" borderId="1" xfId="1" applyNumberFormat="1" applyFont="1" applyFill="1" applyBorder="1" applyAlignment="1">
      <alignment horizontal="center" vertical="center"/>
    </xf>
    <xf numFmtId="178" fontId="0" fillId="0" borderId="0" xfId="0" applyNumberFormat="1"/>
    <xf numFmtId="178" fontId="7" fillId="2" borderId="0" xfId="1" applyNumberFormat="1" applyFont="1" applyFill="1" applyAlignment="1">
      <alignment horizontal="left"/>
    </xf>
    <xf numFmtId="178" fontId="7" fillId="2" borderId="0" xfId="1" applyNumberFormat="1" applyFont="1" applyFill="1"/>
    <xf numFmtId="178" fontId="7" fillId="2" borderId="0" xfId="0" applyNumberFormat="1" applyFont="1" applyFill="1"/>
    <xf numFmtId="9" fontId="7" fillId="2" borderId="0" xfId="3" applyFont="1" applyFill="1"/>
    <xf numFmtId="170" fontId="34" fillId="2" borderId="0" xfId="0" applyNumberFormat="1" applyFont="1" applyFill="1"/>
    <xf numFmtId="170" fontId="28" fillId="0" borderId="0" xfId="0" applyNumberFormat="1" applyFont="1"/>
    <xf numFmtId="170" fontId="9" fillId="0" borderId="1" xfId="2" applyNumberFormat="1" applyFont="1" applyBorder="1" applyAlignment="1">
      <alignment horizontal="center"/>
    </xf>
    <xf numFmtId="170" fontId="7" fillId="0" borderId="5" xfId="2" applyNumberFormat="1" applyFont="1" applyBorder="1" applyAlignment="1">
      <alignment horizontal="center"/>
    </xf>
    <xf numFmtId="170" fontId="8" fillId="2" borderId="2" xfId="2" applyNumberFormat="1" applyFont="1" applyFill="1" applyBorder="1" applyAlignment="1">
      <alignment horizontal="center"/>
    </xf>
    <xf numFmtId="170" fontId="13" fillId="0" borderId="1" xfId="2" applyNumberFormat="1" applyFont="1" applyBorder="1" applyAlignment="1">
      <alignment horizontal="center"/>
    </xf>
    <xf numFmtId="170" fontId="14" fillId="2" borderId="2" xfId="2" applyNumberFormat="1" applyFont="1" applyFill="1" applyBorder="1" applyAlignment="1">
      <alignment horizontal="center"/>
    </xf>
    <xf numFmtId="170" fontId="8" fillId="0" borderId="1" xfId="3" applyNumberFormat="1" applyFont="1" applyFill="1" applyBorder="1" applyAlignment="1">
      <alignment horizontal="center"/>
    </xf>
    <xf numFmtId="170" fontId="19" fillId="3" borderId="1" xfId="1" applyNumberFormat="1" applyFont="1" applyFill="1" applyBorder="1" applyAlignment="1">
      <alignment horizontal="center" vertical="center"/>
    </xf>
    <xf numFmtId="170" fontId="7" fillId="0" borderId="1" xfId="0" applyNumberFormat="1" applyFont="1" applyBorder="1" applyAlignment="1">
      <alignment horizontal="center"/>
    </xf>
    <xf numFmtId="170" fontId="8" fillId="0" borderId="1" xfId="2" applyNumberFormat="1" applyFont="1" applyBorder="1" applyAlignment="1">
      <alignment horizontal="center"/>
    </xf>
    <xf numFmtId="170" fontId="8" fillId="0" borderId="2" xfId="2" applyNumberFormat="1" applyFont="1" applyBorder="1" applyAlignment="1">
      <alignment horizontal="center"/>
    </xf>
    <xf numFmtId="170" fontId="7" fillId="0" borderId="1" xfId="2" applyNumberFormat="1" applyFont="1" applyBorder="1" applyAlignment="1">
      <alignment horizontal="center"/>
    </xf>
    <xf numFmtId="170" fontId="7" fillId="2" borderId="0" xfId="0" applyNumberFormat="1" applyFont="1" applyFill="1" applyAlignment="1">
      <alignment wrapText="1"/>
    </xf>
    <xf numFmtId="170" fontId="7" fillId="2" borderId="0" xfId="1" applyNumberFormat="1" applyFont="1" applyFill="1" applyBorder="1"/>
    <xf numFmtId="170" fontId="7" fillId="2" borderId="8" xfId="2" applyNumberFormat="1" applyFont="1" applyFill="1" applyBorder="1" applyAlignment="1">
      <alignment horizontal="center"/>
    </xf>
    <xf numFmtId="170" fontId="7" fillId="2" borderId="0" xfId="3" applyNumberFormat="1" applyFont="1" applyFill="1" applyBorder="1" applyAlignment="1">
      <alignment horizontal="center"/>
    </xf>
    <xf numFmtId="170" fontId="8" fillId="2" borderId="6" xfId="2" applyNumberFormat="1" applyFont="1" applyFill="1" applyBorder="1" applyAlignment="1">
      <alignment horizontal="center"/>
    </xf>
    <xf numFmtId="170" fontId="8" fillId="0" borderId="5" xfId="2" applyNumberFormat="1" applyFont="1" applyBorder="1" applyAlignment="1">
      <alignment horizontal="center"/>
    </xf>
    <xf numFmtId="170" fontId="7" fillId="0" borderId="3" xfId="2" applyNumberFormat="1" applyFont="1" applyBorder="1" applyAlignment="1">
      <alignment horizontal="center"/>
    </xf>
    <xf numFmtId="170" fontId="7" fillId="2" borderId="0" xfId="2" applyNumberFormat="1" applyFont="1" applyFill="1" applyAlignment="1">
      <alignment horizontal="center"/>
    </xf>
    <xf numFmtId="170" fontId="7" fillId="2" borderId="0" xfId="1" applyNumberFormat="1" applyFont="1" applyFill="1" applyAlignment="1">
      <alignment horizontal="center"/>
    </xf>
    <xf numFmtId="170" fontId="7" fillId="2" borderId="0" xfId="1" applyNumberFormat="1" applyFont="1" applyFill="1"/>
    <xf numFmtId="170" fontId="7" fillId="0" borderId="1" xfId="4" applyNumberFormat="1" applyFont="1" applyBorder="1" applyAlignment="1">
      <alignment horizontal="center"/>
    </xf>
    <xf numFmtId="170" fontId="7" fillId="0" borderId="1" xfId="0" applyNumberFormat="1" applyFont="1" applyBorder="1" applyAlignment="1">
      <alignment horizontal="center" vertical="center"/>
    </xf>
    <xf numFmtId="170" fontId="8" fillId="0" borderId="1" xfId="1" applyNumberFormat="1" applyFont="1" applyBorder="1" applyAlignment="1">
      <alignment horizontal="center"/>
    </xf>
    <xf numFmtId="170" fontId="7" fillId="0" borderId="1" xfId="1" applyNumberFormat="1" applyFont="1" applyBorder="1" applyAlignment="1">
      <alignment horizontal="center"/>
    </xf>
    <xf numFmtId="170" fontId="17" fillId="0" borderId="1" xfId="1" applyNumberFormat="1" applyFont="1" applyBorder="1" applyAlignment="1">
      <alignment horizontal="center"/>
    </xf>
    <xf numFmtId="170" fontId="16" fillId="0" borderId="1" xfId="1" applyNumberFormat="1" applyFont="1" applyBorder="1" applyAlignment="1">
      <alignment horizontal="center"/>
    </xf>
    <xf numFmtId="170" fontId="17" fillId="0" borderId="1" xfId="0" applyNumberFormat="1" applyFont="1" applyBorder="1" applyAlignment="1">
      <alignment horizontal="center"/>
    </xf>
    <xf numFmtId="170" fontId="16" fillId="0" borderId="1" xfId="0" applyNumberFormat="1" applyFont="1" applyBorder="1" applyAlignment="1">
      <alignment horizontal="center"/>
    </xf>
    <xf numFmtId="170" fontId="16" fillId="0" borderId="2" xfId="0" applyNumberFormat="1" applyFont="1" applyBorder="1" applyAlignment="1">
      <alignment horizontal="center"/>
    </xf>
    <xf numFmtId="170" fontId="7" fillId="2" borderId="0" xfId="0" applyNumberFormat="1" applyFont="1" applyFill="1" applyAlignment="1">
      <alignment horizontal="right"/>
    </xf>
    <xf numFmtId="181" fontId="0" fillId="0" borderId="0" xfId="3" applyNumberFormat="1" applyFont="1"/>
    <xf numFmtId="182" fontId="0" fillId="0" borderId="0" xfId="3" applyNumberFormat="1" applyFont="1"/>
    <xf numFmtId="168" fontId="0" fillId="0" borderId="0" xfId="3" applyNumberFormat="1" applyFont="1"/>
    <xf numFmtId="9" fontId="2" fillId="2" borderId="0" xfId="3" applyFont="1" applyFill="1" applyAlignment="1">
      <alignment horizontal="left"/>
    </xf>
    <xf numFmtId="168" fontId="7" fillId="2" borderId="1" xfId="0" applyNumberFormat="1" applyFont="1" applyFill="1" applyBorder="1"/>
    <xf numFmtId="170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8" fontId="19" fillId="4" borderId="7" xfId="0" applyNumberFormat="1" applyFont="1" applyFill="1" applyBorder="1" applyAlignment="1">
      <alignment horizontal="left"/>
    </xf>
    <xf numFmtId="168" fontId="19" fillId="4" borderId="13" xfId="0" applyNumberFormat="1" applyFont="1" applyFill="1" applyBorder="1" applyAlignment="1">
      <alignment horizontal="left"/>
    </xf>
    <xf numFmtId="168" fontId="7" fillId="0" borderId="10" xfId="0" applyNumberFormat="1" applyFont="1" applyBorder="1" applyAlignment="1">
      <alignment horizontal="left" vertical="center"/>
    </xf>
    <xf numFmtId="168" fontId="7" fillId="0" borderId="11" xfId="0" applyNumberFormat="1" applyFont="1" applyBorder="1" applyAlignment="1">
      <alignment horizontal="left" vertical="center"/>
    </xf>
    <xf numFmtId="168" fontId="8" fillId="0" borderId="10" xfId="0" applyNumberFormat="1" applyFont="1" applyBorder="1" applyAlignment="1">
      <alignment horizontal="left" vertical="center"/>
    </xf>
    <xf numFmtId="168" fontId="8" fillId="0" borderId="11" xfId="0" applyNumberFormat="1" applyFont="1" applyBorder="1" applyAlignment="1">
      <alignment horizontal="left" vertical="center"/>
    </xf>
    <xf numFmtId="168" fontId="19" fillId="4" borderId="0" xfId="0" applyNumberFormat="1" applyFont="1" applyFill="1" applyAlignment="1">
      <alignment horizontal="left"/>
    </xf>
    <xf numFmtId="168" fontId="19" fillId="4" borderId="14" xfId="0" applyNumberFormat="1" applyFont="1" applyFill="1" applyBorder="1" applyAlignment="1">
      <alignment horizontal="left"/>
    </xf>
  </cellXfs>
  <cellStyles count="7">
    <cellStyle name="Comma" xfId="1" builtinId="3"/>
    <cellStyle name="Currency" xfId="2" builtinId="4"/>
    <cellStyle name="Excel Built-in Normal" xfId="5" xr:uid="{00000000-0005-0000-0000-000002000000}"/>
    <cellStyle name="Hyperlink" xfId="6" builtinId="8"/>
    <cellStyle name="Normal" xfId="0" builtinId="0"/>
    <cellStyle name="Normal 2" xfId="4" xr:uid="{00000000-0005-0000-0000-000005000000}"/>
    <cellStyle name="Percent" xfId="3" builtinId="5"/>
  </cellStyles>
  <dxfs count="0"/>
  <tableStyles count="0" defaultTableStyle="TableStyleMedium2" defaultPivotStyle="PivotStyleLight16"/>
  <colors>
    <mruColors>
      <color rgb="FF4472C4"/>
      <color rgb="FF2744D7"/>
      <color rgb="FF9700CC"/>
      <color rgb="FF2B5AC3"/>
      <color rgb="FF4D65DF"/>
      <color rgb="FF87E6F9"/>
      <color rgb="FF12E2EC"/>
      <color rgb="FF55CBD7"/>
      <color rgb="FF4FCFDD"/>
      <color rgb="FF97E3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Proceeds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'Use of Proceeds'!$A$18:$A$20</c:f>
              <c:strCache>
                <c:ptCount val="3"/>
                <c:pt idx="0">
                  <c:v>Assets to Fund</c:v>
                </c:pt>
                <c:pt idx="1">
                  <c:v>Expenses to Fund</c:v>
                </c:pt>
                <c:pt idx="2">
                  <c:v>Total Investment</c:v>
                </c:pt>
              </c:strCache>
            </c:strRef>
          </c:cat>
          <c:val>
            <c:numRef>
              <c:f>'Use of Proceeds'!$B$18:$B$20</c:f>
              <c:numCache>
                <c:formatCode>"$"#,##0</c:formatCode>
                <c:ptCount val="3"/>
                <c:pt idx="0">
                  <c:v>69500</c:v>
                </c:pt>
                <c:pt idx="1">
                  <c:v>30500</c:v>
                </c:pt>
                <c:pt idx="2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5-4BA3-860B-C390C5007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165200"/>
        <c:axId val="112167920"/>
        <c:axId val="0"/>
      </c:bar3DChart>
      <c:catAx>
        <c:axId val="11216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67920"/>
        <c:crosses val="autoZero"/>
        <c:auto val="1"/>
        <c:lblAlgn val="r"/>
        <c:lblOffset val="100"/>
        <c:noMultiLvlLbl val="0"/>
      </c:catAx>
      <c:valAx>
        <c:axId val="11216792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65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Total Assets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'Monthly Balance Sheet'!$B$13:$BI$13</c:f>
              <c:strCache>
                <c:ptCount val="60"/>
                <c:pt idx="0">
                  <c:v>$122,891</c:v>
                </c:pt>
                <c:pt idx="1">
                  <c:v>$120,401</c:v>
                </c:pt>
                <c:pt idx="2">
                  <c:v>$127,077</c:v>
                </c:pt>
                <c:pt idx="3">
                  <c:v>$133,752</c:v>
                </c:pt>
                <c:pt idx="4">
                  <c:v>$140,428</c:v>
                </c:pt>
                <c:pt idx="5">
                  <c:v>$147,103</c:v>
                </c:pt>
                <c:pt idx="6">
                  <c:v>$153,779</c:v>
                </c:pt>
                <c:pt idx="7">
                  <c:v>$160,454</c:v>
                </c:pt>
                <c:pt idx="8">
                  <c:v>$167,130</c:v>
                </c:pt>
                <c:pt idx="9">
                  <c:v>$173,805</c:v>
                </c:pt>
                <c:pt idx="10">
                  <c:v>$180,481</c:v>
                </c:pt>
                <c:pt idx="11">
                  <c:v>$187,156</c:v>
                </c:pt>
                <c:pt idx="12">
                  <c:v>$197,279</c:v>
                </c:pt>
                <c:pt idx="13">
                  <c:v>$204,863</c:v>
                </c:pt>
                <c:pt idx="14">
                  <c:v>$213,365</c:v>
                </c:pt>
                <c:pt idx="15">
                  <c:v>$221,866</c:v>
                </c:pt>
                <c:pt idx="16">
                  <c:v>$230,367</c:v>
                </c:pt>
                <c:pt idx="17">
                  <c:v>$238,868</c:v>
                </c:pt>
                <c:pt idx="18">
                  <c:v>$247,369</c:v>
                </c:pt>
                <c:pt idx="19">
                  <c:v>$255,871</c:v>
                </c:pt>
                <c:pt idx="20">
                  <c:v>$264,372</c:v>
                </c:pt>
                <c:pt idx="21">
                  <c:v>$272,873</c:v>
                </c:pt>
                <c:pt idx="22">
                  <c:v>$281,374</c:v>
                </c:pt>
                <c:pt idx="23">
                  <c:v>$289,875</c:v>
                </c:pt>
                <c:pt idx="24">
                  <c:v>$302,220</c:v>
                </c:pt>
                <c:pt idx="25">
                  <c:v>$311,772</c:v>
                </c:pt>
                <c:pt idx="26">
                  <c:v>$322,333</c:v>
                </c:pt>
                <c:pt idx="27">
                  <c:v>$332,894</c:v>
                </c:pt>
                <c:pt idx="28">
                  <c:v>$343,455</c:v>
                </c:pt>
                <c:pt idx="29">
                  <c:v>$354,015</c:v>
                </c:pt>
                <c:pt idx="30">
                  <c:v>$364,576</c:v>
                </c:pt>
                <c:pt idx="31">
                  <c:v>$375,137</c:v>
                </c:pt>
                <c:pt idx="32">
                  <c:v>$385,698</c:v>
                </c:pt>
                <c:pt idx="33">
                  <c:v>$396,258</c:v>
                </c:pt>
                <c:pt idx="34">
                  <c:v>$406,819</c:v>
                </c:pt>
                <c:pt idx="35">
                  <c:v>$417,380</c:v>
                </c:pt>
                <c:pt idx="36">
                  <c:v>$432,222</c:v>
                </c:pt>
                <c:pt idx="37">
                  <c:v>$443,993</c:v>
                </c:pt>
                <c:pt idx="38">
                  <c:v>$456,873</c:v>
                </c:pt>
                <c:pt idx="39">
                  <c:v>$469,753</c:v>
                </c:pt>
                <c:pt idx="40">
                  <c:v>$482,632</c:v>
                </c:pt>
                <c:pt idx="41">
                  <c:v>$495,512</c:v>
                </c:pt>
                <c:pt idx="42">
                  <c:v>$508,392</c:v>
                </c:pt>
                <c:pt idx="43">
                  <c:v>$521,272</c:v>
                </c:pt>
                <c:pt idx="44">
                  <c:v>$534,152</c:v>
                </c:pt>
                <c:pt idx="45">
                  <c:v>$547,032</c:v>
                </c:pt>
                <c:pt idx="46">
                  <c:v>$559,912</c:v>
                </c:pt>
                <c:pt idx="47">
                  <c:v>$572,792</c:v>
                </c:pt>
                <c:pt idx="48">
                  <c:v>$590,437</c:v>
                </c:pt>
                <c:pt idx="49">
                  <c:v>$604,704</c:v>
                </c:pt>
                <c:pt idx="50">
                  <c:v>$620,192</c:v>
                </c:pt>
                <c:pt idx="51">
                  <c:v>$635,679</c:v>
                </c:pt>
                <c:pt idx="52">
                  <c:v>$651,166</c:v>
                </c:pt>
                <c:pt idx="53">
                  <c:v>$666,653</c:v>
                </c:pt>
                <c:pt idx="54">
                  <c:v>$682,140</c:v>
                </c:pt>
                <c:pt idx="55">
                  <c:v>$697,627</c:v>
                </c:pt>
                <c:pt idx="56">
                  <c:v>$713,114</c:v>
                </c:pt>
                <c:pt idx="57">
                  <c:v>$728,601</c:v>
                </c:pt>
                <c:pt idx="58">
                  <c:v>$744,088</c:v>
                </c:pt>
                <c:pt idx="59">
                  <c:v>$759,575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'Monthly Balance Sheet'!$B$2:$BI$2</c:f>
              <c:strCache>
                <c:ptCount val="60"/>
                <c:pt idx="0">
                  <c:v>Mon 1</c:v>
                </c:pt>
                <c:pt idx="1">
                  <c:v>Mon 2</c:v>
                </c:pt>
                <c:pt idx="2">
                  <c:v>Mon 3</c:v>
                </c:pt>
                <c:pt idx="3">
                  <c:v>Mon 4</c:v>
                </c:pt>
                <c:pt idx="4">
                  <c:v>Mon 5</c:v>
                </c:pt>
                <c:pt idx="5">
                  <c:v>Mon 6</c:v>
                </c:pt>
                <c:pt idx="6">
                  <c:v>Mon 7</c:v>
                </c:pt>
                <c:pt idx="7">
                  <c:v>Mon 8</c:v>
                </c:pt>
                <c:pt idx="8">
                  <c:v>Mon 9</c:v>
                </c:pt>
                <c:pt idx="9">
                  <c:v>Mon 10</c:v>
                </c:pt>
                <c:pt idx="10">
                  <c:v>Mon 11</c:v>
                </c:pt>
                <c:pt idx="11">
                  <c:v>Mon 12</c:v>
                </c:pt>
                <c:pt idx="12">
                  <c:v>Mon 13</c:v>
                </c:pt>
                <c:pt idx="13">
                  <c:v>Mon 14</c:v>
                </c:pt>
                <c:pt idx="14">
                  <c:v>Mon 15</c:v>
                </c:pt>
                <c:pt idx="15">
                  <c:v>Mon 16</c:v>
                </c:pt>
                <c:pt idx="16">
                  <c:v>Mon 17</c:v>
                </c:pt>
                <c:pt idx="17">
                  <c:v>Mon 18</c:v>
                </c:pt>
                <c:pt idx="18">
                  <c:v>Mon 19</c:v>
                </c:pt>
                <c:pt idx="19">
                  <c:v>Mon 20</c:v>
                </c:pt>
                <c:pt idx="20">
                  <c:v>Mon 21</c:v>
                </c:pt>
                <c:pt idx="21">
                  <c:v>Mon 22</c:v>
                </c:pt>
                <c:pt idx="22">
                  <c:v>Mon 23</c:v>
                </c:pt>
                <c:pt idx="23">
                  <c:v>Mon 24</c:v>
                </c:pt>
                <c:pt idx="24">
                  <c:v>Mon 25</c:v>
                </c:pt>
                <c:pt idx="25">
                  <c:v>Mon 26</c:v>
                </c:pt>
                <c:pt idx="26">
                  <c:v>Mon 27</c:v>
                </c:pt>
                <c:pt idx="27">
                  <c:v>Mon 28</c:v>
                </c:pt>
                <c:pt idx="28">
                  <c:v>Mon 29</c:v>
                </c:pt>
                <c:pt idx="29">
                  <c:v>Mon 30</c:v>
                </c:pt>
                <c:pt idx="30">
                  <c:v>Mon 31</c:v>
                </c:pt>
                <c:pt idx="31">
                  <c:v>Mon 32</c:v>
                </c:pt>
                <c:pt idx="32">
                  <c:v>Mon 33</c:v>
                </c:pt>
                <c:pt idx="33">
                  <c:v>Mon 34</c:v>
                </c:pt>
                <c:pt idx="34">
                  <c:v>Mon 35</c:v>
                </c:pt>
                <c:pt idx="35">
                  <c:v>Mon 36</c:v>
                </c:pt>
                <c:pt idx="36">
                  <c:v>Mon 37</c:v>
                </c:pt>
                <c:pt idx="37">
                  <c:v>Mon 38</c:v>
                </c:pt>
                <c:pt idx="38">
                  <c:v>Mon 39</c:v>
                </c:pt>
                <c:pt idx="39">
                  <c:v>Mon 40</c:v>
                </c:pt>
                <c:pt idx="40">
                  <c:v>Mon 41</c:v>
                </c:pt>
                <c:pt idx="41">
                  <c:v>Mon 42</c:v>
                </c:pt>
                <c:pt idx="42">
                  <c:v>Mon 43</c:v>
                </c:pt>
                <c:pt idx="43">
                  <c:v>Mon 44</c:v>
                </c:pt>
                <c:pt idx="44">
                  <c:v>Mon 45</c:v>
                </c:pt>
                <c:pt idx="45">
                  <c:v>Mon 46</c:v>
                </c:pt>
                <c:pt idx="46">
                  <c:v>Mon 47</c:v>
                </c:pt>
                <c:pt idx="47">
                  <c:v>Mon 48</c:v>
                </c:pt>
                <c:pt idx="48">
                  <c:v>Mon 49</c:v>
                </c:pt>
                <c:pt idx="49">
                  <c:v>Mon 50</c:v>
                </c:pt>
                <c:pt idx="50">
                  <c:v>Mon 51</c:v>
                </c:pt>
                <c:pt idx="51">
                  <c:v>Mon 52</c:v>
                </c:pt>
                <c:pt idx="52">
                  <c:v>Mon 53</c:v>
                </c:pt>
                <c:pt idx="53">
                  <c:v>Mon 54</c:v>
                </c:pt>
                <c:pt idx="54">
                  <c:v>Mon 55</c:v>
                </c:pt>
                <c:pt idx="55">
                  <c:v>Mon 56</c:v>
                </c:pt>
                <c:pt idx="56">
                  <c:v>Mon 57</c:v>
                </c:pt>
                <c:pt idx="57">
                  <c:v>Mon 58</c:v>
                </c:pt>
                <c:pt idx="58">
                  <c:v>Mon 59</c:v>
                </c:pt>
                <c:pt idx="59">
                  <c:v>Mon 60</c:v>
                </c:pt>
              </c:strCache>
            </c:strRef>
          </c:cat>
          <c:val>
            <c:numRef>
              <c:f>'Monthly Balance Sheet'!$B$13:$BI$13</c:f>
              <c:numCache>
                <c:formatCode>"$"#,##0</c:formatCode>
                <c:ptCount val="60"/>
                <c:pt idx="0">
                  <c:v>122890.5</c:v>
                </c:pt>
                <c:pt idx="1">
                  <c:v>120401</c:v>
                </c:pt>
                <c:pt idx="2">
                  <c:v>127076.5</c:v>
                </c:pt>
                <c:pt idx="3">
                  <c:v>133752</c:v>
                </c:pt>
                <c:pt idx="4">
                  <c:v>140427.5</c:v>
                </c:pt>
                <c:pt idx="5">
                  <c:v>147103</c:v>
                </c:pt>
                <c:pt idx="6">
                  <c:v>153778.5</c:v>
                </c:pt>
                <c:pt idx="7">
                  <c:v>160454</c:v>
                </c:pt>
                <c:pt idx="8">
                  <c:v>167129.5</c:v>
                </c:pt>
                <c:pt idx="9">
                  <c:v>173805</c:v>
                </c:pt>
                <c:pt idx="10">
                  <c:v>180480.5</c:v>
                </c:pt>
                <c:pt idx="11">
                  <c:v>187156</c:v>
                </c:pt>
                <c:pt idx="12">
                  <c:v>197278.69</c:v>
                </c:pt>
                <c:pt idx="13">
                  <c:v>204863.38</c:v>
                </c:pt>
                <c:pt idx="14">
                  <c:v>213364.57</c:v>
                </c:pt>
                <c:pt idx="15">
                  <c:v>221865.76</c:v>
                </c:pt>
                <c:pt idx="16">
                  <c:v>230366.95</c:v>
                </c:pt>
                <c:pt idx="17">
                  <c:v>238868.14</c:v>
                </c:pt>
                <c:pt idx="18">
                  <c:v>247369.33000000002</c:v>
                </c:pt>
                <c:pt idx="19">
                  <c:v>255870.52000000002</c:v>
                </c:pt>
                <c:pt idx="20">
                  <c:v>264371.71000000002</c:v>
                </c:pt>
                <c:pt idx="21">
                  <c:v>272872.90000000002</c:v>
                </c:pt>
                <c:pt idx="22">
                  <c:v>281374.09000000003</c:v>
                </c:pt>
                <c:pt idx="23">
                  <c:v>289875.28000000003</c:v>
                </c:pt>
                <c:pt idx="24">
                  <c:v>302219.68160000001</c:v>
                </c:pt>
                <c:pt idx="25">
                  <c:v>311772.28320000006</c:v>
                </c:pt>
                <c:pt idx="26">
                  <c:v>322333.03480000002</c:v>
                </c:pt>
                <c:pt idx="27">
                  <c:v>332893.78640000004</c:v>
                </c:pt>
                <c:pt idx="28">
                  <c:v>343454.53800000006</c:v>
                </c:pt>
                <c:pt idx="29">
                  <c:v>354015.28960000008</c:v>
                </c:pt>
                <c:pt idx="30">
                  <c:v>364576.04120000009</c:v>
                </c:pt>
                <c:pt idx="31">
                  <c:v>375136.79280000011</c:v>
                </c:pt>
                <c:pt idx="32">
                  <c:v>385697.54440000013</c:v>
                </c:pt>
                <c:pt idx="33">
                  <c:v>396258.29600000015</c:v>
                </c:pt>
                <c:pt idx="34">
                  <c:v>406819.04760000017</c:v>
                </c:pt>
                <c:pt idx="35">
                  <c:v>417379.79920000018</c:v>
                </c:pt>
                <c:pt idx="36">
                  <c:v>432221.73135400028</c:v>
                </c:pt>
                <c:pt idx="37">
                  <c:v>443992.68350800028</c:v>
                </c:pt>
                <c:pt idx="38">
                  <c:v>456872.6006620003</c:v>
                </c:pt>
                <c:pt idx="39">
                  <c:v>469752.51781600033</c:v>
                </c:pt>
                <c:pt idx="40">
                  <c:v>482632.43497000035</c:v>
                </c:pt>
                <c:pt idx="41">
                  <c:v>495512.35212400038</c:v>
                </c:pt>
                <c:pt idx="42">
                  <c:v>508392.2692780004</c:v>
                </c:pt>
                <c:pt idx="43">
                  <c:v>521272.18643200042</c:v>
                </c:pt>
                <c:pt idx="44">
                  <c:v>534152.10358600039</c:v>
                </c:pt>
                <c:pt idx="45">
                  <c:v>547032.02074000041</c:v>
                </c:pt>
                <c:pt idx="46">
                  <c:v>559911.93789400044</c:v>
                </c:pt>
                <c:pt idx="47">
                  <c:v>572791.85504800046</c:v>
                </c:pt>
                <c:pt idx="48">
                  <c:v>590437.17358886055</c:v>
                </c:pt>
                <c:pt idx="49">
                  <c:v>604704.41412972065</c:v>
                </c:pt>
                <c:pt idx="50">
                  <c:v>620191.51617058064</c:v>
                </c:pt>
                <c:pt idx="51">
                  <c:v>635678.61821144063</c:v>
                </c:pt>
                <c:pt idx="52">
                  <c:v>651165.72025230061</c:v>
                </c:pt>
                <c:pt idx="53">
                  <c:v>666652.8222931606</c:v>
                </c:pt>
                <c:pt idx="54">
                  <c:v>682139.92433402059</c:v>
                </c:pt>
                <c:pt idx="55">
                  <c:v>697627.02637488057</c:v>
                </c:pt>
                <c:pt idx="56">
                  <c:v>713114.12841574056</c:v>
                </c:pt>
                <c:pt idx="57">
                  <c:v>728601.23045660055</c:v>
                </c:pt>
                <c:pt idx="58">
                  <c:v>744088.33249746053</c:v>
                </c:pt>
                <c:pt idx="59">
                  <c:v>759575.43453832052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5-40D9-ABB9-CB33A1BE1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3347552"/>
        <c:axId val="113348640"/>
        <c:axId val="0"/>
      </c:bar3DChart>
      <c:catAx>
        <c:axId val="1133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48640"/>
        <c:crosses val="autoZero"/>
        <c:auto val="1"/>
        <c:lblAlgn val="r"/>
        <c:lblOffset val="100"/>
        <c:noMultiLvlLbl val="0"/>
      </c:catAx>
      <c:valAx>
        <c:axId val="11334864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47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Total Capital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'Monthly Balance Sheet'!$B$20:$BI$20</c:f>
              <c:strCache>
                <c:ptCount val="60"/>
                <c:pt idx="0">
                  <c:v>$100,000</c:v>
                </c:pt>
                <c:pt idx="1">
                  <c:v>$100,000</c:v>
                </c:pt>
                <c:pt idx="2">
                  <c:v>$100,000</c:v>
                </c:pt>
                <c:pt idx="3">
                  <c:v>$100,000</c:v>
                </c:pt>
                <c:pt idx="4">
                  <c:v>$100,000</c:v>
                </c:pt>
                <c:pt idx="5">
                  <c:v>$100,000</c:v>
                </c:pt>
                <c:pt idx="6">
                  <c:v>$100,000</c:v>
                </c:pt>
                <c:pt idx="7">
                  <c:v>$100,000</c:v>
                </c:pt>
                <c:pt idx="8">
                  <c:v>$100,000</c:v>
                </c:pt>
                <c:pt idx="9">
                  <c:v>$100,000</c:v>
                </c:pt>
                <c:pt idx="10">
                  <c:v>$100,000</c:v>
                </c:pt>
                <c:pt idx="11">
                  <c:v>$100,000</c:v>
                </c:pt>
                <c:pt idx="12">
                  <c:v>$100,000</c:v>
                </c:pt>
                <c:pt idx="13">
                  <c:v>$100,000</c:v>
                </c:pt>
                <c:pt idx="14">
                  <c:v>$100,000</c:v>
                </c:pt>
                <c:pt idx="15">
                  <c:v>$100,000</c:v>
                </c:pt>
                <c:pt idx="16">
                  <c:v>$100,000</c:v>
                </c:pt>
                <c:pt idx="17">
                  <c:v>$100,000</c:v>
                </c:pt>
                <c:pt idx="18">
                  <c:v>$100,000</c:v>
                </c:pt>
                <c:pt idx="19">
                  <c:v>$100,000</c:v>
                </c:pt>
                <c:pt idx="20">
                  <c:v>$100,000</c:v>
                </c:pt>
                <c:pt idx="21">
                  <c:v>$100,000</c:v>
                </c:pt>
                <c:pt idx="22">
                  <c:v>$100,000</c:v>
                </c:pt>
                <c:pt idx="23">
                  <c:v>$100,000</c:v>
                </c:pt>
                <c:pt idx="24">
                  <c:v>$100,000</c:v>
                </c:pt>
                <c:pt idx="25">
                  <c:v>$100,000</c:v>
                </c:pt>
                <c:pt idx="26">
                  <c:v>$100,000</c:v>
                </c:pt>
                <c:pt idx="27">
                  <c:v>$100,000</c:v>
                </c:pt>
                <c:pt idx="28">
                  <c:v>$100,000</c:v>
                </c:pt>
                <c:pt idx="29">
                  <c:v>$100,000</c:v>
                </c:pt>
                <c:pt idx="30">
                  <c:v>$100,000</c:v>
                </c:pt>
                <c:pt idx="31">
                  <c:v>$100,000</c:v>
                </c:pt>
                <c:pt idx="32">
                  <c:v>$100,000</c:v>
                </c:pt>
                <c:pt idx="33">
                  <c:v>$100,000</c:v>
                </c:pt>
                <c:pt idx="34">
                  <c:v>$100,000</c:v>
                </c:pt>
                <c:pt idx="35">
                  <c:v>$100,000</c:v>
                </c:pt>
                <c:pt idx="36">
                  <c:v>$100,000</c:v>
                </c:pt>
                <c:pt idx="37">
                  <c:v>$100,000</c:v>
                </c:pt>
                <c:pt idx="38">
                  <c:v>$100,000</c:v>
                </c:pt>
                <c:pt idx="39">
                  <c:v>$100,000</c:v>
                </c:pt>
                <c:pt idx="40">
                  <c:v>$100,000</c:v>
                </c:pt>
                <c:pt idx="41">
                  <c:v>$100,000</c:v>
                </c:pt>
                <c:pt idx="42">
                  <c:v>$100,000</c:v>
                </c:pt>
                <c:pt idx="43">
                  <c:v>$100,000</c:v>
                </c:pt>
                <c:pt idx="44">
                  <c:v>$100,000</c:v>
                </c:pt>
                <c:pt idx="45">
                  <c:v>$100,000</c:v>
                </c:pt>
                <c:pt idx="46">
                  <c:v>$100,000</c:v>
                </c:pt>
                <c:pt idx="47">
                  <c:v>$100,000</c:v>
                </c:pt>
                <c:pt idx="48">
                  <c:v>$100,000</c:v>
                </c:pt>
                <c:pt idx="49">
                  <c:v>$100,000</c:v>
                </c:pt>
                <c:pt idx="50">
                  <c:v>$100,000</c:v>
                </c:pt>
                <c:pt idx="51">
                  <c:v>$100,000</c:v>
                </c:pt>
                <c:pt idx="52">
                  <c:v>$100,000</c:v>
                </c:pt>
                <c:pt idx="53">
                  <c:v>$100,000</c:v>
                </c:pt>
                <c:pt idx="54">
                  <c:v>$100,000</c:v>
                </c:pt>
                <c:pt idx="55">
                  <c:v>$100,000</c:v>
                </c:pt>
                <c:pt idx="56">
                  <c:v>$100,000</c:v>
                </c:pt>
                <c:pt idx="57">
                  <c:v>$100,000</c:v>
                </c:pt>
                <c:pt idx="58">
                  <c:v>$100,000</c:v>
                </c:pt>
                <c:pt idx="59">
                  <c:v>$100,000</c:v>
                </c:pt>
              </c:strCache>
            </c:strRef>
          </c:tx>
          <c:invertIfNegative val="0"/>
          <c:cat>
            <c:strRef>
              <c:f>'Monthly Balance Sheet'!$B$2:$BI$2</c:f>
              <c:strCache>
                <c:ptCount val="60"/>
                <c:pt idx="0">
                  <c:v>Mon 1</c:v>
                </c:pt>
                <c:pt idx="1">
                  <c:v>Mon 2</c:v>
                </c:pt>
                <c:pt idx="2">
                  <c:v>Mon 3</c:v>
                </c:pt>
                <c:pt idx="3">
                  <c:v>Mon 4</c:v>
                </c:pt>
                <c:pt idx="4">
                  <c:v>Mon 5</c:v>
                </c:pt>
                <c:pt idx="5">
                  <c:v>Mon 6</c:v>
                </c:pt>
                <c:pt idx="6">
                  <c:v>Mon 7</c:v>
                </c:pt>
                <c:pt idx="7">
                  <c:v>Mon 8</c:v>
                </c:pt>
                <c:pt idx="8">
                  <c:v>Mon 9</c:v>
                </c:pt>
                <c:pt idx="9">
                  <c:v>Mon 10</c:v>
                </c:pt>
                <c:pt idx="10">
                  <c:v>Mon 11</c:v>
                </c:pt>
                <c:pt idx="11">
                  <c:v>Mon 12</c:v>
                </c:pt>
                <c:pt idx="12">
                  <c:v>Mon 13</c:v>
                </c:pt>
                <c:pt idx="13">
                  <c:v>Mon 14</c:v>
                </c:pt>
                <c:pt idx="14">
                  <c:v>Mon 15</c:v>
                </c:pt>
                <c:pt idx="15">
                  <c:v>Mon 16</c:v>
                </c:pt>
                <c:pt idx="16">
                  <c:v>Mon 17</c:v>
                </c:pt>
                <c:pt idx="17">
                  <c:v>Mon 18</c:v>
                </c:pt>
                <c:pt idx="18">
                  <c:v>Mon 19</c:v>
                </c:pt>
                <c:pt idx="19">
                  <c:v>Mon 20</c:v>
                </c:pt>
                <c:pt idx="20">
                  <c:v>Mon 21</c:v>
                </c:pt>
                <c:pt idx="21">
                  <c:v>Mon 22</c:v>
                </c:pt>
                <c:pt idx="22">
                  <c:v>Mon 23</c:v>
                </c:pt>
                <c:pt idx="23">
                  <c:v>Mon 24</c:v>
                </c:pt>
                <c:pt idx="24">
                  <c:v>Mon 25</c:v>
                </c:pt>
                <c:pt idx="25">
                  <c:v>Mon 26</c:v>
                </c:pt>
                <c:pt idx="26">
                  <c:v>Mon 27</c:v>
                </c:pt>
                <c:pt idx="27">
                  <c:v>Mon 28</c:v>
                </c:pt>
                <c:pt idx="28">
                  <c:v>Mon 29</c:v>
                </c:pt>
                <c:pt idx="29">
                  <c:v>Mon 30</c:v>
                </c:pt>
                <c:pt idx="30">
                  <c:v>Mon 31</c:v>
                </c:pt>
                <c:pt idx="31">
                  <c:v>Mon 32</c:v>
                </c:pt>
                <c:pt idx="32">
                  <c:v>Mon 33</c:v>
                </c:pt>
                <c:pt idx="33">
                  <c:v>Mon 34</c:v>
                </c:pt>
                <c:pt idx="34">
                  <c:v>Mon 35</c:v>
                </c:pt>
                <c:pt idx="35">
                  <c:v>Mon 36</c:v>
                </c:pt>
                <c:pt idx="36">
                  <c:v>Mon 37</c:v>
                </c:pt>
                <c:pt idx="37">
                  <c:v>Mon 38</c:v>
                </c:pt>
                <c:pt idx="38">
                  <c:v>Mon 39</c:v>
                </c:pt>
                <c:pt idx="39">
                  <c:v>Mon 40</c:v>
                </c:pt>
                <c:pt idx="40">
                  <c:v>Mon 41</c:v>
                </c:pt>
                <c:pt idx="41">
                  <c:v>Mon 42</c:v>
                </c:pt>
                <c:pt idx="42">
                  <c:v>Mon 43</c:v>
                </c:pt>
                <c:pt idx="43">
                  <c:v>Mon 44</c:v>
                </c:pt>
                <c:pt idx="44">
                  <c:v>Mon 45</c:v>
                </c:pt>
                <c:pt idx="45">
                  <c:v>Mon 46</c:v>
                </c:pt>
                <c:pt idx="46">
                  <c:v>Mon 47</c:v>
                </c:pt>
                <c:pt idx="47">
                  <c:v>Mon 48</c:v>
                </c:pt>
                <c:pt idx="48">
                  <c:v>Mon 49</c:v>
                </c:pt>
                <c:pt idx="49">
                  <c:v>Mon 50</c:v>
                </c:pt>
                <c:pt idx="50">
                  <c:v>Mon 51</c:v>
                </c:pt>
                <c:pt idx="51">
                  <c:v>Mon 52</c:v>
                </c:pt>
                <c:pt idx="52">
                  <c:v>Mon 53</c:v>
                </c:pt>
                <c:pt idx="53">
                  <c:v>Mon 54</c:v>
                </c:pt>
                <c:pt idx="54">
                  <c:v>Mon 55</c:v>
                </c:pt>
                <c:pt idx="55">
                  <c:v>Mon 56</c:v>
                </c:pt>
                <c:pt idx="56">
                  <c:v>Mon 57</c:v>
                </c:pt>
                <c:pt idx="57">
                  <c:v>Mon 58</c:v>
                </c:pt>
                <c:pt idx="58">
                  <c:v>Mon 59</c:v>
                </c:pt>
                <c:pt idx="59">
                  <c:v>Mon 60</c:v>
                </c:pt>
              </c:strCache>
            </c:strRef>
          </c:cat>
          <c:val>
            <c:numRef>
              <c:f>'Monthly Balance Sheet'!$B$23:$BI$23</c:f>
              <c:numCache>
                <c:formatCode>"$"#,##0</c:formatCode>
                <c:ptCount val="60"/>
                <c:pt idx="0">
                  <c:v>106675.5</c:v>
                </c:pt>
                <c:pt idx="1">
                  <c:v>113351</c:v>
                </c:pt>
                <c:pt idx="2">
                  <c:v>120026.5</c:v>
                </c:pt>
                <c:pt idx="3">
                  <c:v>126702</c:v>
                </c:pt>
                <c:pt idx="4">
                  <c:v>133377.5</c:v>
                </c:pt>
                <c:pt idx="5">
                  <c:v>140053</c:v>
                </c:pt>
                <c:pt idx="6">
                  <c:v>146728.5</c:v>
                </c:pt>
                <c:pt idx="7">
                  <c:v>153404</c:v>
                </c:pt>
                <c:pt idx="8">
                  <c:v>160079.5</c:v>
                </c:pt>
                <c:pt idx="9">
                  <c:v>166755</c:v>
                </c:pt>
                <c:pt idx="10">
                  <c:v>173430.5</c:v>
                </c:pt>
                <c:pt idx="11">
                  <c:v>180106</c:v>
                </c:pt>
                <c:pt idx="12">
                  <c:v>188607.19</c:v>
                </c:pt>
                <c:pt idx="13">
                  <c:v>197108.38</c:v>
                </c:pt>
                <c:pt idx="14">
                  <c:v>205609.57</c:v>
                </c:pt>
                <c:pt idx="15">
                  <c:v>214110.76</c:v>
                </c:pt>
                <c:pt idx="16">
                  <c:v>222611.95</c:v>
                </c:pt>
                <c:pt idx="17">
                  <c:v>231113.14</c:v>
                </c:pt>
                <c:pt idx="18">
                  <c:v>239614.33000000002</c:v>
                </c:pt>
                <c:pt idx="19">
                  <c:v>248115.52000000002</c:v>
                </c:pt>
                <c:pt idx="20">
                  <c:v>256616.71000000002</c:v>
                </c:pt>
                <c:pt idx="21">
                  <c:v>265117.90000000002</c:v>
                </c:pt>
                <c:pt idx="22">
                  <c:v>273619.09000000003</c:v>
                </c:pt>
                <c:pt idx="23">
                  <c:v>282120.28000000003</c:v>
                </c:pt>
                <c:pt idx="24">
                  <c:v>292681.03160000005</c:v>
                </c:pt>
                <c:pt idx="25">
                  <c:v>303241.78320000006</c:v>
                </c:pt>
                <c:pt idx="26">
                  <c:v>313802.53480000008</c:v>
                </c:pt>
                <c:pt idx="27">
                  <c:v>324363.2864000001</c:v>
                </c:pt>
                <c:pt idx="28">
                  <c:v>334924.03800000012</c:v>
                </c:pt>
                <c:pt idx="29">
                  <c:v>345484.78960000013</c:v>
                </c:pt>
                <c:pt idx="30">
                  <c:v>356045.54120000015</c:v>
                </c:pt>
                <c:pt idx="31">
                  <c:v>366606.29280000017</c:v>
                </c:pt>
                <c:pt idx="32">
                  <c:v>377167.04440000019</c:v>
                </c:pt>
                <c:pt idx="33">
                  <c:v>387727.79600000021</c:v>
                </c:pt>
                <c:pt idx="34">
                  <c:v>398288.54760000022</c:v>
                </c:pt>
                <c:pt idx="35">
                  <c:v>408849.29920000024</c:v>
                </c:pt>
                <c:pt idx="36">
                  <c:v>421729.21635400027</c:v>
                </c:pt>
                <c:pt idx="37">
                  <c:v>434609.13350800029</c:v>
                </c:pt>
                <c:pt idx="38">
                  <c:v>447489.05066200031</c:v>
                </c:pt>
                <c:pt idx="39">
                  <c:v>460368.96781600034</c:v>
                </c:pt>
                <c:pt idx="40">
                  <c:v>473248.88497000036</c:v>
                </c:pt>
                <c:pt idx="41">
                  <c:v>486128.80212400039</c:v>
                </c:pt>
                <c:pt idx="42">
                  <c:v>499008.71927800041</c:v>
                </c:pt>
                <c:pt idx="43">
                  <c:v>511888.63643200044</c:v>
                </c:pt>
                <c:pt idx="44">
                  <c:v>524768.55358600046</c:v>
                </c:pt>
                <c:pt idx="45">
                  <c:v>537648.47074000048</c:v>
                </c:pt>
                <c:pt idx="46">
                  <c:v>550528.38789400051</c:v>
                </c:pt>
                <c:pt idx="47">
                  <c:v>563408.30504800053</c:v>
                </c:pt>
                <c:pt idx="48">
                  <c:v>578895.40708886052</c:v>
                </c:pt>
                <c:pt idx="49">
                  <c:v>594382.50912972051</c:v>
                </c:pt>
                <c:pt idx="50">
                  <c:v>609869.61117058049</c:v>
                </c:pt>
                <c:pt idx="51">
                  <c:v>625356.71321144048</c:v>
                </c:pt>
                <c:pt idx="52">
                  <c:v>640843.81525230047</c:v>
                </c:pt>
                <c:pt idx="53">
                  <c:v>656330.91729316046</c:v>
                </c:pt>
                <c:pt idx="54">
                  <c:v>671818.01933402044</c:v>
                </c:pt>
                <c:pt idx="55">
                  <c:v>687305.12137488043</c:v>
                </c:pt>
                <c:pt idx="56">
                  <c:v>702792.22341574042</c:v>
                </c:pt>
                <c:pt idx="57">
                  <c:v>718279.3254566004</c:v>
                </c:pt>
                <c:pt idx="58">
                  <c:v>733766.42749746039</c:v>
                </c:pt>
                <c:pt idx="59">
                  <c:v>749253.52953832038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C-4EC5-B0B0-95DF1368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3350816"/>
        <c:axId val="113358432"/>
        <c:axId val="0"/>
      </c:bar3DChart>
      <c:catAx>
        <c:axId val="11335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58432"/>
        <c:crosses val="autoZero"/>
        <c:auto val="1"/>
        <c:lblAlgn val="r"/>
        <c:lblOffset val="100"/>
        <c:noMultiLvlLbl val="0"/>
      </c:catAx>
      <c:valAx>
        <c:axId val="113358432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50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Actual Sales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747922134733194"/>
          <c:y val="0.13761291557305336"/>
          <c:w val="0.8470578156897105"/>
          <c:h val="0.72331884295713034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'Break Even Analysis'!$B$2:$F$2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'Break Even Analysis'!$B$3:$F$3</c:f>
              <c:numCache>
                <c:formatCode>"$"#,##0</c:formatCode>
                <c:ptCount val="5"/>
                <c:pt idx="0">
                  <c:v>564000</c:v>
                </c:pt>
                <c:pt idx="1">
                  <c:v>620400.00000000012</c:v>
                </c:pt>
                <c:pt idx="2">
                  <c:v>682440.00000000012</c:v>
                </c:pt>
                <c:pt idx="3">
                  <c:v>750684.00000000012</c:v>
                </c:pt>
                <c:pt idx="4">
                  <c:v>825752.40000000049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D-4E62-9452-042205A2A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0008352"/>
        <c:axId val="2130000192"/>
        <c:axId val="0"/>
      </c:bar3DChart>
      <c:catAx>
        <c:axId val="213000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000192"/>
        <c:crosses val="autoZero"/>
        <c:auto val="1"/>
        <c:lblAlgn val="r"/>
        <c:lblOffset val="100"/>
        <c:noMultiLvlLbl val="0"/>
      </c:catAx>
      <c:valAx>
        <c:axId val="2130000192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00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 Even Sales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'Break Even Analysis'!$B$2:$F$2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'Break Even Analysis'!$B$14:$F$14</c:f>
              <c:numCache>
                <c:formatCode>"$"#,##0</c:formatCode>
                <c:ptCount val="5"/>
                <c:pt idx="0">
                  <c:v>443106.15226060851</c:v>
                </c:pt>
                <c:pt idx="1">
                  <c:v>467128.27182331518</c:v>
                </c:pt>
                <c:pt idx="2">
                  <c:v>492300.64398503542</c:v>
                </c:pt>
                <c:pt idx="3">
                  <c:v>518675.85322111921</c:v>
                </c:pt>
                <c:pt idx="4">
                  <c:v>546309.06823783449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1-4D11-AD82-19D3AEC42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0006720"/>
        <c:axId val="2130009440"/>
        <c:axId val="0"/>
      </c:bar3DChart>
      <c:catAx>
        <c:axId val="213000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009440"/>
        <c:crosses val="autoZero"/>
        <c:auto val="1"/>
        <c:lblAlgn val="r"/>
        <c:lblOffset val="100"/>
        <c:noMultiLvlLbl val="0"/>
      </c:catAx>
      <c:valAx>
        <c:axId val="213000944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006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Yearly Cash Balance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'Cash Flows'!$B$2:$F$2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'Cash Flows'!$B$29:$F$29</c:f>
              <c:numCache>
                <c:formatCode>"$"#,##0</c:formatCode>
                <c:ptCount val="5"/>
                <c:pt idx="0">
                  <c:v>103181</c:v>
                </c:pt>
                <c:pt idx="1">
                  <c:v>203902.78000000003</c:v>
                </c:pt>
                <c:pt idx="2">
                  <c:v>329210.04920000012</c:v>
                </c:pt>
                <c:pt idx="3">
                  <c:v>482205.13004800025</c:v>
                </c:pt>
                <c:pt idx="4">
                  <c:v>666330.03703832044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F-4A29-B0B4-182B4FF05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0009984"/>
        <c:axId val="2130008896"/>
        <c:axId val="0"/>
      </c:bar3DChart>
      <c:catAx>
        <c:axId val="213000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008896"/>
        <c:crosses val="autoZero"/>
        <c:auto val="1"/>
        <c:lblAlgn val="r"/>
        <c:lblOffset val="100"/>
        <c:noMultiLvlLbl val="0"/>
      </c:catAx>
      <c:valAx>
        <c:axId val="2130008896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009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Monthly Cash Balance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'Monthly Cash Flows'!$B$29:$BI$29</c:f>
              <c:strCache>
                <c:ptCount val="60"/>
                <c:pt idx="0">
                  <c:v>$41,266</c:v>
                </c:pt>
                <c:pt idx="1">
                  <c:v>$36,426</c:v>
                </c:pt>
                <c:pt idx="2">
                  <c:v>$43,102</c:v>
                </c:pt>
                <c:pt idx="3">
                  <c:v>$49,777</c:v>
                </c:pt>
                <c:pt idx="4">
                  <c:v>$56,453</c:v>
                </c:pt>
                <c:pt idx="5">
                  <c:v>$63,128</c:v>
                </c:pt>
                <c:pt idx="6">
                  <c:v>$69,804</c:v>
                </c:pt>
                <c:pt idx="7">
                  <c:v>$76,479</c:v>
                </c:pt>
                <c:pt idx="8">
                  <c:v>$83,155</c:v>
                </c:pt>
                <c:pt idx="9">
                  <c:v>$89,830</c:v>
                </c:pt>
                <c:pt idx="10">
                  <c:v>$96,506</c:v>
                </c:pt>
                <c:pt idx="11">
                  <c:v>$103,181</c:v>
                </c:pt>
                <c:pt idx="12">
                  <c:v>$111,541</c:v>
                </c:pt>
                <c:pt idx="13">
                  <c:v>$118,891</c:v>
                </c:pt>
                <c:pt idx="14">
                  <c:v>$127,392</c:v>
                </c:pt>
                <c:pt idx="15">
                  <c:v>$135,893</c:v>
                </c:pt>
                <c:pt idx="16">
                  <c:v>$144,394</c:v>
                </c:pt>
                <c:pt idx="17">
                  <c:v>$152,896</c:v>
                </c:pt>
                <c:pt idx="18">
                  <c:v>$161,397</c:v>
                </c:pt>
                <c:pt idx="19">
                  <c:v>$169,898</c:v>
                </c:pt>
                <c:pt idx="20">
                  <c:v>$178,399</c:v>
                </c:pt>
                <c:pt idx="21">
                  <c:v>$186,900</c:v>
                </c:pt>
                <c:pt idx="22">
                  <c:v>$195,402</c:v>
                </c:pt>
                <c:pt idx="23">
                  <c:v>$203,903</c:v>
                </c:pt>
                <c:pt idx="24">
                  <c:v>$214,308</c:v>
                </c:pt>
                <c:pt idx="25">
                  <c:v>$223,603</c:v>
                </c:pt>
                <c:pt idx="26">
                  <c:v>$234,163</c:v>
                </c:pt>
                <c:pt idx="27">
                  <c:v>$244,724</c:v>
                </c:pt>
                <c:pt idx="28">
                  <c:v>$255,285</c:v>
                </c:pt>
                <c:pt idx="29">
                  <c:v>$265,846</c:v>
                </c:pt>
                <c:pt idx="30">
                  <c:v>$276,406</c:v>
                </c:pt>
                <c:pt idx="31">
                  <c:v>$286,967</c:v>
                </c:pt>
                <c:pt idx="32">
                  <c:v>$297,528</c:v>
                </c:pt>
                <c:pt idx="33">
                  <c:v>$308,089</c:v>
                </c:pt>
                <c:pt idx="34">
                  <c:v>$318,649</c:v>
                </c:pt>
                <c:pt idx="35">
                  <c:v>$329,210</c:v>
                </c:pt>
                <c:pt idx="36">
                  <c:v>$341,919</c:v>
                </c:pt>
                <c:pt idx="37">
                  <c:v>$353,406</c:v>
                </c:pt>
                <c:pt idx="38">
                  <c:v>$366,286</c:v>
                </c:pt>
                <c:pt idx="39">
                  <c:v>$379,166</c:v>
                </c:pt>
                <c:pt idx="40">
                  <c:v>$392,046</c:v>
                </c:pt>
                <c:pt idx="41">
                  <c:v>$404,926</c:v>
                </c:pt>
                <c:pt idx="42">
                  <c:v>$417,806</c:v>
                </c:pt>
                <c:pt idx="43">
                  <c:v>$430,685</c:v>
                </c:pt>
                <c:pt idx="44">
                  <c:v>$443,565</c:v>
                </c:pt>
                <c:pt idx="45">
                  <c:v>$456,445</c:v>
                </c:pt>
                <c:pt idx="46">
                  <c:v>$469,325</c:v>
                </c:pt>
                <c:pt idx="47">
                  <c:v>$482,205</c:v>
                </c:pt>
                <c:pt idx="48">
                  <c:v>$497,505</c:v>
                </c:pt>
                <c:pt idx="49">
                  <c:v>$511,459</c:v>
                </c:pt>
                <c:pt idx="50">
                  <c:v>$526,946</c:v>
                </c:pt>
                <c:pt idx="51">
                  <c:v>$542,433</c:v>
                </c:pt>
                <c:pt idx="52">
                  <c:v>$557,920</c:v>
                </c:pt>
                <c:pt idx="53">
                  <c:v>$573,407</c:v>
                </c:pt>
                <c:pt idx="54">
                  <c:v>$588,895</c:v>
                </c:pt>
                <c:pt idx="55">
                  <c:v>$604,382</c:v>
                </c:pt>
                <c:pt idx="56">
                  <c:v>$619,869</c:v>
                </c:pt>
                <c:pt idx="57">
                  <c:v>$635,356</c:v>
                </c:pt>
                <c:pt idx="58">
                  <c:v>$650,843</c:v>
                </c:pt>
                <c:pt idx="59">
                  <c:v>$666,330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'Monthly Cash Flows'!$B$2:$BI$2</c:f>
              <c:strCache>
                <c:ptCount val="60"/>
                <c:pt idx="0">
                  <c:v>Mon 1</c:v>
                </c:pt>
                <c:pt idx="1">
                  <c:v>Mon 2</c:v>
                </c:pt>
                <c:pt idx="2">
                  <c:v>Mon 3</c:v>
                </c:pt>
                <c:pt idx="3">
                  <c:v>Mon 4</c:v>
                </c:pt>
                <c:pt idx="4">
                  <c:v>Mon 5</c:v>
                </c:pt>
                <c:pt idx="5">
                  <c:v>Mon 6</c:v>
                </c:pt>
                <c:pt idx="6">
                  <c:v>Mon 7</c:v>
                </c:pt>
                <c:pt idx="7">
                  <c:v>Mon 8</c:v>
                </c:pt>
                <c:pt idx="8">
                  <c:v>Mon 9</c:v>
                </c:pt>
                <c:pt idx="9">
                  <c:v>Mon 10</c:v>
                </c:pt>
                <c:pt idx="10">
                  <c:v>Mon 11</c:v>
                </c:pt>
                <c:pt idx="11">
                  <c:v>Mon 12</c:v>
                </c:pt>
                <c:pt idx="12">
                  <c:v>Mon 13</c:v>
                </c:pt>
                <c:pt idx="13">
                  <c:v>Mon 14</c:v>
                </c:pt>
                <c:pt idx="14">
                  <c:v>Mon 15</c:v>
                </c:pt>
                <c:pt idx="15">
                  <c:v>Mon 16</c:v>
                </c:pt>
                <c:pt idx="16">
                  <c:v>Mon 17</c:v>
                </c:pt>
                <c:pt idx="17">
                  <c:v>Mon 18</c:v>
                </c:pt>
                <c:pt idx="18">
                  <c:v>Mon 19</c:v>
                </c:pt>
                <c:pt idx="19">
                  <c:v>Mon 20</c:v>
                </c:pt>
                <c:pt idx="20">
                  <c:v>Mon 21</c:v>
                </c:pt>
                <c:pt idx="21">
                  <c:v>Mon 22</c:v>
                </c:pt>
                <c:pt idx="22">
                  <c:v>Mon 23</c:v>
                </c:pt>
                <c:pt idx="23">
                  <c:v>Mon 24</c:v>
                </c:pt>
                <c:pt idx="24">
                  <c:v>Mon 25</c:v>
                </c:pt>
                <c:pt idx="25">
                  <c:v>Mon 26</c:v>
                </c:pt>
                <c:pt idx="26">
                  <c:v>Mon 27</c:v>
                </c:pt>
                <c:pt idx="27">
                  <c:v>Mon 28</c:v>
                </c:pt>
                <c:pt idx="28">
                  <c:v>Mon 29</c:v>
                </c:pt>
                <c:pt idx="29">
                  <c:v>Mon 30</c:v>
                </c:pt>
                <c:pt idx="30">
                  <c:v>Mon 31</c:v>
                </c:pt>
                <c:pt idx="31">
                  <c:v>Mon 32</c:v>
                </c:pt>
                <c:pt idx="32">
                  <c:v>Mon 33</c:v>
                </c:pt>
                <c:pt idx="33">
                  <c:v>Mon 34</c:v>
                </c:pt>
                <c:pt idx="34">
                  <c:v>Mon 35</c:v>
                </c:pt>
                <c:pt idx="35">
                  <c:v>Mon 36</c:v>
                </c:pt>
                <c:pt idx="36">
                  <c:v>Mon 37</c:v>
                </c:pt>
                <c:pt idx="37">
                  <c:v>Mon 38</c:v>
                </c:pt>
                <c:pt idx="38">
                  <c:v>Mon 39</c:v>
                </c:pt>
                <c:pt idx="39">
                  <c:v>Mon 40</c:v>
                </c:pt>
                <c:pt idx="40">
                  <c:v>Mon 41</c:v>
                </c:pt>
                <c:pt idx="41">
                  <c:v>Mon 42</c:v>
                </c:pt>
                <c:pt idx="42">
                  <c:v>Mon 43</c:v>
                </c:pt>
                <c:pt idx="43">
                  <c:v>Mon 44</c:v>
                </c:pt>
                <c:pt idx="44">
                  <c:v>Mon 45</c:v>
                </c:pt>
                <c:pt idx="45">
                  <c:v>Mon 46</c:v>
                </c:pt>
                <c:pt idx="46">
                  <c:v>Mon 47</c:v>
                </c:pt>
                <c:pt idx="47">
                  <c:v>Mon 48</c:v>
                </c:pt>
                <c:pt idx="48">
                  <c:v>Mon 49</c:v>
                </c:pt>
                <c:pt idx="49">
                  <c:v>Mon 50</c:v>
                </c:pt>
                <c:pt idx="50">
                  <c:v>Mon 51</c:v>
                </c:pt>
                <c:pt idx="51">
                  <c:v>Mon 52</c:v>
                </c:pt>
                <c:pt idx="52">
                  <c:v>Mon 53</c:v>
                </c:pt>
                <c:pt idx="53">
                  <c:v>Mon 54</c:v>
                </c:pt>
                <c:pt idx="54">
                  <c:v>Mon 55</c:v>
                </c:pt>
                <c:pt idx="55">
                  <c:v>Mon 56</c:v>
                </c:pt>
                <c:pt idx="56">
                  <c:v>Mon 57</c:v>
                </c:pt>
                <c:pt idx="57">
                  <c:v>Mon 58</c:v>
                </c:pt>
                <c:pt idx="58">
                  <c:v>Mon 59</c:v>
                </c:pt>
                <c:pt idx="59">
                  <c:v>Mon 60</c:v>
                </c:pt>
              </c:strCache>
            </c:strRef>
          </c:cat>
          <c:val>
            <c:numRef>
              <c:f>'Monthly Cash Flows'!$B$29:$BI$29</c:f>
              <c:numCache>
                <c:formatCode>"$"#,##0</c:formatCode>
                <c:ptCount val="60"/>
                <c:pt idx="0">
                  <c:v>41265.5</c:v>
                </c:pt>
                <c:pt idx="1">
                  <c:v>36426</c:v>
                </c:pt>
                <c:pt idx="2">
                  <c:v>43101.5</c:v>
                </c:pt>
                <c:pt idx="3">
                  <c:v>49777</c:v>
                </c:pt>
                <c:pt idx="4">
                  <c:v>56452.5</c:v>
                </c:pt>
                <c:pt idx="5">
                  <c:v>63128</c:v>
                </c:pt>
                <c:pt idx="6">
                  <c:v>69803.5</c:v>
                </c:pt>
                <c:pt idx="7">
                  <c:v>76479</c:v>
                </c:pt>
                <c:pt idx="8">
                  <c:v>83154.5</c:v>
                </c:pt>
                <c:pt idx="9">
                  <c:v>89830</c:v>
                </c:pt>
                <c:pt idx="10">
                  <c:v>96505.5</c:v>
                </c:pt>
                <c:pt idx="11">
                  <c:v>103181</c:v>
                </c:pt>
                <c:pt idx="12">
                  <c:v>111541.19</c:v>
                </c:pt>
                <c:pt idx="13">
                  <c:v>118890.88</c:v>
                </c:pt>
                <c:pt idx="14">
                  <c:v>127392.07</c:v>
                </c:pt>
                <c:pt idx="15">
                  <c:v>135893.26</c:v>
                </c:pt>
                <c:pt idx="16">
                  <c:v>144394.45000000001</c:v>
                </c:pt>
                <c:pt idx="17">
                  <c:v>152895.64000000001</c:v>
                </c:pt>
                <c:pt idx="18">
                  <c:v>161396.83000000002</c:v>
                </c:pt>
                <c:pt idx="19">
                  <c:v>169898.02000000002</c:v>
                </c:pt>
                <c:pt idx="20">
                  <c:v>178399.21000000002</c:v>
                </c:pt>
                <c:pt idx="21">
                  <c:v>186900.40000000002</c:v>
                </c:pt>
                <c:pt idx="22">
                  <c:v>195401.59000000003</c:v>
                </c:pt>
                <c:pt idx="23">
                  <c:v>203902.78000000003</c:v>
                </c:pt>
                <c:pt idx="24">
                  <c:v>214308.43160000004</c:v>
                </c:pt>
                <c:pt idx="25">
                  <c:v>223602.53320000006</c:v>
                </c:pt>
                <c:pt idx="26">
                  <c:v>234163.28480000008</c:v>
                </c:pt>
                <c:pt idx="27">
                  <c:v>244724.0364000001</c:v>
                </c:pt>
                <c:pt idx="28">
                  <c:v>255284.78800000012</c:v>
                </c:pt>
                <c:pt idx="29">
                  <c:v>265845.53960000013</c:v>
                </c:pt>
                <c:pt idx="30">
                  <c:v>276406.29120000015</c:v>
                </c:pt>
                <c:pt idx="31">
                  <c:v>286967.04280000017</c:v>
                </c:pt>
                <c:pt idx="32">
                  <c:v>297527.79440000019</c:v>
                </c:pt>
                <c:pt idx="33">
                  <c:v>308088.54600000021</c:v>
                </c:pt>
                <c:pt idx="34">
                  <c:v>318649.29760000022</c:v>
                </c:pt>
                <c:pt idx="35">
                  <c:v>329210.04920000024</c:v>
                </c:pt>
                <c:pt idx="36">
                  <c:v>341919.35635400028</c:v>
                </c:pt>
                <c:pt idx="37">
                  <c:v>353405.9585080003</c:v>
                </c:pt>
                <c:pt idx="38">
                  <c:v>366285.87566200033</c:v>
                </c:pt>
                <c:pt idx="39">
                  <c:v>379165.79281600035</c:v>
                </c:pt>
                <c:pt idx="40">
                  <c:v>392045.70997000037</c:v>
                </c:pt>
                <c:pt idx="41">
                  <c:v>404925.6271240004</c:v>
                </c:pt>
                <c:pt idx="42">
                  <c:v>417805.54427800042</c:v>
                </c:pt>
                <c:pt idx="43">
                  <c:v>430685.46143200045</c:v>
                </c:pt>
                <c:pt idx="44">
                  <c:v>443565.37858600047</c:v>
                </c:pt>
                <c:pt idx="45">
                  <c:v>456445.2957400005</c:v>
                </c:pt>
                <c:pt idx="46">
                  <c:v>469325.21289400052</c:v>
                </c:pt>
                <c:pt idx="47">
                  <c:v>482205.13004800054</c:v>
                </c:pt>
                <c:pt idx="48">
                  <c:v>497504.56108886056</c:v>
                </c:pt>
                <c:pt idx="49">
                  <c:v>511459.01662972057</c:v>
                </c:pt>
                <c:pt idx="50">
                  <c:v>526946.11867058056</c:v>
                </c:pt>
                <c:pt idx="51">
                  <c:v>542433.22071144055</c:v>
                </c:pt>
                <c:pt idx="52">
                  <c:v>557920.32275230053</c:v>
                </c:pt>
                <c:pt idx="53">
                  <c:v>573407.42479316052</c:v>
                </c:pt>
                <c:pt idx="54">
                  <c:v>588894.52683402051</c:v>
                </c:pt>
                <c:pt idx="55">
                  <c:v>604381.62887488049</c:v>
                </c:pt>
                <c:pt idx="56">
                  <c:v>619868.73091574048</c:v>
                </c:pt>
                <c:pt idx="57">
                  <c:v>635355.83295660047</c:v>
                </c:pt>
                <c:pt idx="58">
                  <c:v>650842.93499746046</c:v>
                </c:pt>
                <c:pt idx="59">
                  <c:v>666330.03703832044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F-4474-B81C-7DF28CECE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9999104"/>
        <c:axId val="2129997472"/>
        <c:axId val="0"/>
      </c:bar3DChart>
      <c:catAx>
        <c:axId val="212999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9997472"/>
        <c:crosses val="autoZero"/>
        <c:auto val="1"/>
        <c:lblAlgn val="r"/>
        <c:lblOffset val="100"/>
        <c:noMultiLvlLbl val="0"/>
      </c:catAx>
      <c:valAx>
        <c:axId val="2129997472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999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Financial Highlights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'Income Statement'!$A$3</c:f>
              <c:strCache>
                <c:ptCount val="1"/>
                <c:pt idx="0">
                  <c:v>Total Revenue</c:v>
                </c:pt>
              </c:strCache>
            </c:strRef>
          </c:tx>
          <c:invertIfNegative val="0"/>
          <c:cat>
            <c:strRef>
              <c:f>'Income Statement'!$B$2:$F$2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'Income Statement'!$B$3:$F$3</c:f>
              <c:numCache>
                <c:formatCode>"$"#,##0</c:formatCode>
                <c:ptCount val="5"/>
                <c:pt idx="0">
                  <c:v>564000</c:v>
                </c:pt>
                <c:pt idx="1">
                  <c:v>620400.00000000012</c:v>
                </c:pt>
                <c:pt idx="2">
                  <c:v>682440.00000000012</c:v>
                </c:pt>
                <c:pt idx="3">
                  <c:v>750684.00000000012</c:v>
                </c:pt>
                <c:pt idx="4">
                  <c:v>825752.40000000049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9-4215-A021-D47E1F689755}"/>
            </c:ext>
          </c:extLst>
        </c:ser>
        <c:ser>
          <c:idx val="1"/>
          <c:order val="1"/>
          <c:tx>
            <c:strRef>
              <c:f>'Income Statement'!$A$5</c:f>
              <c:strCache>
                <c:ptCount val="1"/>
                <c:pt idx="0">
                  <c:v>Gross Margin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'Income Statement'!$B$2:$F$2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'Income Statement'!$B$5:$F$5</c:f>
              <c:numCache>
                <c:formatCode>"$"#,##0</c:formatCode>
                <c:ptCount val="5"/>
                <c:pt idx="0">
                  <c:v>423000</c:v>
                </c:pt>
                <c:pt idx="1">
                  <c:v>465300.00000000012</c:v>
                </c:pt>
                <c:pt idx="2">
                  <c:v>511830.00000000012</c:v>
                </c:pt>
                <c:pt idx="3">
                  <c:v>563013.00000000012</c:v>
                </c:pt>
                <c:pt idx="4">
                  <c:v>619314.3000000004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9-4215-A021-D47E1F689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10"/>
        <c:axId val="112165200"/>
        <c:axId val="112167920"/>
      </c:barChart>
      <c:lineChart>
        <c:grouping val="standard"/>
        <c:varyColors val="0"/>
        <c:ser>
          <c:idx val="2"/>
          <c:order val="2"/>
          <c:tx>
            <c:strRef>
              <c:f>'Income Statement'!$A$33</c:f>
              <c:strCache>
                <c:ptCount val="1"/>
                <c:pt idx="0">
                  <c:v>Net Income / (Loss)</c:v>
                </c:pt>
              </c:strCache>
            </c:strRef>
          </c:tx>
          <c:marker>
            <c:symbol val="none"/>
          </c:marker>
          <c:cat>
            <c:strRef>
              <c:f>'Income Statement'!$B$2:$F$2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'Income Statement'!$B$33:$F$33</c:f>
              <c:numCache>
                <c:formatCode>"$"#,##0</c:formatCode>
                <c:ptCount val="5"/>
                <c:pt idx="0">
                  <c:v>80106</c:v>
                </c:pt>
                <c:pt idx="1">
                  <c:v>102014.2800000001</c:v>
                </c:pt>
                <c:pt idx="2">
                  <c:v>126729.01920000007</c:v>
                </c:pt>
                <c:pt idx="3">
                  <c:v>154559.00584800009</c:v>
                </c:pt>
                <c:pt idx="4">
                  <c:v>185845.22449032034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B9-4215-A021-D47E1F689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183904"/>
        <c:axId val="794181744"/>
      </c:lineChart>
      <c:catAx>
        <c:axId val="11216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2167920"/>
        <c:crosses val="autoZero"/>
        <c:auto val="1"/>
        <c:lblAlgn val="ctr"/>
        <c:lblOffset val="100"/>
        <c:noMultiLvlLbl val="0"/>
      </c:catAx>
      <c:valAx>
        <c:axId val="11216792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2165200"/>
        <c:crosses val="autoZero"/>
        <c:crossBetween val="between"/>
      </c:valAx>
      <c:valAx>
        <c:axId val="794181744"/>
        <c:scaling>
          <c:orientation val="minMax"/>
        </c:scaling>
        <c:delete val="0"/>
        <c:axPos val="r"/>
        <c:numFmt formatCode="&quot;$&quot;#,##0" sourceLinked="1"/>
        <c:majorTickMark val="out"/>
        <c:minorTickMark val="none"/>
        <c:tickLblPos val="nextTo"/>
        <c:crossAx val="794183904"/>
        <c:crosses val="max"/>
        <c:crossBetween val="between"/>
      </c:valAx>
      <c:catAx>
        <c:axId val="794183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418174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ln>
            <a:solidFill>
              <a:schemeClr val="bg1">
                <a:lumMod val="85000"/>
              </a:schemeClr>
            </a:solidFill>
          </a:ln>
        </c:spPr>
      </c:dTable>
      <c:spPr>
        <a:noFill/>
        <a:ln>
          <a:noFill/>
        </a:ln>
        <a:effectLst/>
        <a:sp3d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b="0"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0655494986204"/>
          <c:y val="8.756216161329998E-2"/>
          <c:w val="0.73363618009287301"/>
          <c:h val="0.67205369309243024"/>
        </c:manualLayout>
      </c:layout>
      <c:barChart>
        <c:barDir val="col"/>
        <c:grouping val="clustered"/>
        <c:varyColors val="0"/>
        <c:ser>
          <c:idx val="0"/>
          <c:order val="0"/>
          <c:tx>
            <c:v>Revenue</c:v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'Financial Report'!$A$4:$A$8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'Financial Report'!$B$4:$B$8</c:f>
              <c:numCache>
                <c:formatCode>#,##0</c:formatCode>
                <c:ptCount val="5"/>
                <c:pt idx="0">
                  <c:v>564000</c:v>
                </c:pt>
                <c:pt idx="1">
                  <c:v>620400.00000000012</c:v>
                </c:pt>
                <c:pt idx="2">
                  <c:v>682440.00000000012</c:v>
                </c:pt>
                <c:pt idx="3">
                  <c:v>750684.00000000012</c:v>
                </c:pt>
                <c:pt idx="4">
                  <c:v>825752.40000000049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9-4910-87B9-C02E4F842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878631408"/>
        <c:axId val="1878628688"/>
      </c:barChart>
      <c:catAx>
        <c:axId val="187863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8628688"/>
        <c:crosses val="autoZero"/>
        <c:auto val="1"/>
        <c:lblAlgn val="ctr"/>
        <c:lblOffset val="100"/>
        <c:noMultiLvlLbl val="0"/>
      </c:catAx>
      <c:valAx>
        <c:axId val="187862868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8631408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80911100623474"/>
          <c:y val="8.8909094577757211E-2"/>
          <c:w val="0.81892380171721402"/>
          <c:h val="0.7104769999848665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'Financial Report'!$I$4:$I$8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'Financial Report'!$J$4:$J$8</c:f>
              <c:numCache>
                <c:formatCode>#,##0</c:formatCode>
                <c:ptCount val="5"/>
                <c:pt idx="0">
                  <c:v>141000</c:v>
                </c:pt>
                <c:pt idx="1">
                  <c:v>155100.00000000003</c:v>
                </c:pt>
                <c:pt idx="2">
                  <c:v>170610.00000000003</c:v>
                </c:pt>
                <c:pt idx="3">
                  <c:v>187671.00000000003</c:v>
                </c:pt>
                <c:pt idx="4">
                  <c:v>206438.10000000012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4-4273-854A-9985AAFBA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642854800"/>
        <c:axId val="1642851536"/>
      </c:barChart>
      <c:catAx>
        <c:axId val="164285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851536"/>
        <c:crosses val="autoZero"/>
        <c:auto val="1"/>
        <c:lblAlgn val="ctr"/>
        <c:lblOffset val="100"/>
        <c:noMultiLvlLbl val="0"/>
      </c:catAx>
      <c:valAx>
        <c:axId val="164285153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85480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5896655139508"/>
          <c:y val="9.2232739803357278E-2"/>
          <c:w val="0.79798134947587629"/>
          <c:h val="0.6996539031883951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'Financial Report'!$A$11:$A$15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'Financial Report'!$B$11:$B$15</c:f>
              <c:numCache>
                <c:formatCode>#,##0</c:formatCode>
                <c:ptCount val="5"/>
                <c:pt idx="0">
                  <c:v>423000</c:v>
                </c:pt>
                <c:pt idx="1">
                  <c:v>465300.00000000012</c:v>
                </c:pt>
                <c:pt idx="2">
                  <c:v>511830.00000000012</c:v>
                </c:pt>
                <c:pt idx="3">
                  <c:v>563013.00000000012</c:v>
                </c:pt>
                <c:pt idx="4">
                  <c:v>619314.3000000004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3-498D-8D53-60E5C6FD6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968721104"/>
        <c:axId val="1968724368"/>
      </c:barChart>
      <c:catAx>
        <c:axId val="196872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724368"/>
        <c:crosses val="autoZero"/>
        <c:auto val="1"/>
        <c:lblAlgn val="ctr"/>
        <c:lblOffset val="100"/>
        <c:noMultiLvlLbl val="0"/>
      </c:catAx>
      <c:valAx>
        <c:axId val="196872436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721104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Revenue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'Income Statement'!$B$3:$F$3</c:f>
              <c:strCache>
                <c:ptCount val="5"/>
                <c:pt idx="0">
                  <c:v>$564,000</c:v>
                </c:pt>
                <c:pt idx="1">
                  <c:v>$620,400</c:v>
                </c:pt>
                <c:pt idx="2">
                  <c:v>$682,440</c:v>
                </c:pt>
                <c:pt idx="3">
                  <c:v>$750,684</c:v>
                </c:pt>
                <c:pt idx="4">
                  <c:v>$825,752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'Income Statement'!$B$2:$F$2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'Income Statement'!$B$3:$F$3</c:f>
              <c:numCache>
                <c:formatCode>"$"#,##0</c:formatCode>
                <c:ptCount val="5"/>
                <c:pt idx="0">
                  <c:v>564000</c:v>
                </c:pt>
                <c:pt idx="1">
                  <c:v>620400.00000000012</c:v>
                </c:pt>
                <c:pt idx="2">
                  <c:v>682440.00000000012</c:v>
                </c:pt>
                <c:pt idx="3">
                  <c:v>750684.00000000012</c:v>
                </c:pt>
                <c:pt idx="4">
                  <c:v>825752.40000000049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E-4A07-871D-6BBEC6083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159216"/>
        <c:axId val="112162480"/>
        <c:axId val="0"/>
      </c:bar3DChart>
      <c:catAx>
        <c:axId val="11215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62480"/>
        <c:crosses val="autoZero"/>
        <c:auto val="1"/>
        <c:lblAlgn val="r"/>
        <c:lblOffset val="100"/>
        <c:noMultiLvlLbl val="0"/>
      </c:catAx>
      <c:valAx>
        <c:axId val="11216248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59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59096779569221"/>
          <c:y val="9.2336324725876398E-2"/>
          <c:w val="0.7878481856434616"/>
          <c:h val="0.6993165899172775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'Financial Report'!$I$11:$I$15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'Financial Report'!$J$11:$J$15</c:f>
              <c:numCache>
                <c:formatCode>#,##0</c:formatCode>
                <c:ptCount val="5"/>
                <c:pt idx="0">
                  <c:v>80106</c:v>
                </c:pt>
                <c:pt idx="1">
                  <c:v>102014.2800000001</c:v>
                </c:pt>
                <c:pt idx="2">
                  <c:v>126729.01920000007</c:v>
                </c:pt>
                <c:pt idx="3">
                  <c:v>154559.00584800009</c:v>
                </c:pt>
                <c:pt idx="4">
                  <c:v>185845.22449032034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6-45D8-BB41-71079DF30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968729264"/>
        <c:axId val="1968727088"/>
      </c:barChart>
      <c:catAx>
        <c:axId val="196872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727088"/>
        <c:crosses val="autoZero"/>
        <c:auto val="1"/>
        <c:lblAlgn val="ctr"/>
        <c:lblOffset val="100"/>
        <c:noMultiLvlLbl val="0"/>
      </c:catAx>
      <c:valAx>
        <c:axId val="196872708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729264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657264292580713"/>
          <c:y val="9.3396559478523475E-2"/>
          <c:w val="0.77627372195759481"/>
          <c:h val="0.6958640483323648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'Financial Report'!$A$18:$A$22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'Financial Report'!$B$18:$B$22</c:f>
              <c:numCache>
                <c:formatCode>#,##0</c:formatCode>
                <c:ptCount val="5"/>
                <c:pt idx="0">
                  <c:v>180106</c:v>
                </c:pt>
                <c:pt idx="1">
                  <c:v>282120.28000000009</c:v>
                </c:pt>
                <c:pt idx="2">
                  <c:v>408849.29920000012</c:v>
                </c:pt>
                <c:pt idx="3">
                  <c:v>563408.30504800018</c:v>
                </c:pt>
                <c:pt idx="4">
                  <c:v>749253.52953832049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4-4E9F-8E56-34CDE5F39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968717840"/>
        <c:axId val="1968724912"/>
      </c:barChart>
      <c:catAx>
        <c:axId val="196871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724912"/>
        <c:crosses val="autoZero"/>
        <c:auto val="1"/>
        <c:lblAlgn val="ctr"/>
        <c:lblOffset val="100"/>
        <c:noMultiLvlLbl val="0"/>
      </c:catAx>
      <c:valAx>
        <c:axId val="19687249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7178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3272523033391"/>
          <c:y val="9.3455552904371797E-2"/>
          <c:w val="0.76341363965306841"/>
          <c:h val="0.6956719425223365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'Financial Report'!$I$18:$I$22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'Financial Report'!$J$18:$J$22</c:f>
              <c:numCache>
                <c:formatCode>#,##0</c:formatCode>
                <c:ptCount val="5"/>
                <c:pt idx="0">
                  <c:v>19088210</c:v>
                </c:pt>
                <c:pt idx="1">
                  <c:v>29429105</c:v>
                </c:pt>
                <c:pt idx="2">
                  <c:v>43281897</c:v>
                </c:pt>
                <c:pt idx="3">
                  <c:v>61546332</c:v>
                </c:pt>
                <c:pt idx="4">
                  <c:v>85313413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0-4BA4-AC7B-7311661FE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968727632"/>
        <c:axId val="1968718384"/>
      </c:barChart>
      <c:catAx>
        <c:axId val="19687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718384"/>
        <c:crosses val="autoZero"/>
        <c:auto val="1"/>
        <c:lblAlgn val="ctr"/>
        <c:lblOffset val="100"/>
        <c:noMultiLvlLbl val="0"/>
      </c:catAx>
      <c:valAx>
        <c:axId val="19687183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72763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Net Income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'Income Statement'!$B$2:$F$2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'Income Statement'!$B$33:$F$33</c:f>
              <c:numCache>
                <c:formatCode>"$"#,##0</c:formatCode>
                <c:ptCount val="5"/>
                <c:pt idx="0">
                  <c:v>80106</c:v>
                </c:pt>
                <c:pt idx="1">
                  <c:v>102014.2800000001</c:v>
                </c:pt>
                <c:pt idx="2">
                  <c:v>126729.01920000007</c:v>
                </c:pt>
                <c:pt idx="3">
                  <c:v>154559.00584800009</c:v>
                </c:pt>
                <c:pt idx="4">
                  <c:v>185845.22449032034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46-4A8A-BA4B-3388038EB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158128"/>
        <c:axId val="112160848"/>
        <c:axId val="0"/>
      </c:bar3DChart>
      <c:catAx>
        <c:axId val="11215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60848"/>
        <c:crosses val="autoZero"/>
        <c:auto val="1"/>
        <c:lblAlgn val="r"/>
        <c:lblOffset val="100"/>
        <c:noMultiLvlLbl val="0"/>
      </c:catAx>
      <c:valAx>
        <c:axId val="11216084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5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Expenses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'Income Statement'!$B$2:$F$2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'Income Statement'!$B$19:$F$19</c:f>
              <c:numCache>
                <c:formatCode>"$"#,##0</c:formatCode>
                <c:ptCount val="5"/>
                <c:pt idx="0">
                  <c:v>321600</c:v>
                </c:pt>
                <c:pt idx="1">
                  <c:v>336168</c:v>
                </c:pt>
                <c:pt idx="2">
                  <c:v>351413.52</c:v>
                </c:pt>
                <c:pt idx="3">
                  <c:v>367368.6888</c:v>
                </c:pt>
                <c:pt idx="4">
                  <c:v>384067.18039200001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A-40CD-8627-09A2B7435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154864"/>
        <c:axId val="112155952"/>
        <c:axId val="0"/>
      </c:bar3DChart>
      <c:catAx>
        <c:axId val="11215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55952"/>
        <c:crosses val="autoZero"/>
        <c:auto val="1"/>
        <c:lblAlgn val="r"/>
        <c:lblOffset val="100"/>
        <c:noMultiLvlLbl val="0"/>
      </c:catAx>
      <c:valAx>
        <c:axId val="112155952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5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Revenue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'Monthly Income Statement '!$B$3:$BI$3</c:f>
              <c:strCache>
                <c:ptCount val="60"/>
                <c:pt idx="0">
                  <c:v>$47,000</c:v>
                </c:pt>
                <c:pt idx="1">
                  <c:v>$47,000</c:v>
                </c:pt>
                <c:pt idx="2">
                  <c:v>$47,000</c:v>
                </c:pt>
                <c:pt idx="3">
                  <c:v>$47,000</c:v>
                </c:pt>
                <c:pt idx="4">
                  <c:v>$47,000</c:v>
                </c:pt>
                <c:pt idx="5">
                  <c:v>$47,000</c:v>
                </c:pt>
                <c:pt idx="6">
                  <c:v>$47,000</c:v>
                </c:pt>
                <c:pt idx="7">
                  <c:v>$47,000</c:v>
                </c:pt>
                <c:pt idx="8">
                  <c:v>$47,000</c:v>
                </c:pt>
                <c:pt idx="9">
                  <c:v>$47,000</c:v>
                </c:pt>
                <c:pt idx="10">
                  <c:v>$47,000</c:v>
                </c:pt>
                <c:pt idx="11">
                  <c:v>$47,000</c:v>
                </c:pt>
                <c:pt idx="12">
                  <c:v>$51,700</c:v>
                </c:pt>
                <c:pt idx="13">
                  <c:v>$51,700</c:v>
                </c:pt>
                <c:pt idx="14">
                  <c:v>$51,700</c:v>
                </c:pt>
                <c:pt idx="15">
                  <c:v>$51,700</c:v>
                </c:pt>
                <c:pt idx="16">
                  <c:v>$51,700</c:v>
                </c:pt>
                <c:pt idx="17">
                  <c:v>$51,700</c:v>
                </c:pt>
                <c:pt idx="18">
                  <c:v>$51,700</c:v>
                </c:pt>
                <c:pt idx="19">
                  <c:v>$51,700</c:v>
                </c:pt>
                <c:pt idx="20">
                  <c:v>$51,700</c:v>
                </c:pt>
                <c:pt idx="21">
                  <c:v>$51,700</c:v>
                </c:pt>
                <c:pt idx="22">
                  <c:v>$51,700</c:v>
                </c:pt>
                <c:pt idx="23">
                  <c:v>$51,700</c:v>
                </c:pt>
                <c:pt idx="24">
                  <c:v>$56,870</c:v>
                </c:pt>
                <c:pt idx="25">
                  <c:v>$56,870</c:v>
                </c:pt>
                <c:pt idx="26">
                  <c:v>$56,870</c:v>
                </c:pt>
                <c:pt idx="27">
                  <c:v>$56,870</c:v>
                </c:pt>
                <c:pt idx="28">
                  <c:v>$56,870</c:v>
                </c:pt>
                <c:pt idx="29">
                  <c:v>$56,870</c:v>
                </c:pt>
                <c:pt idx="30">
                  <c:v>$56,870</c:v>
                </c:pt>
                <c:pt idx="31">
                  <c:v>$56,870</c:v>
                </c:pt>
                <c:pt idx="32">
                  <c:v>$56,870</c:v>
                </c:pt>
                <c:pt idx="33">
                  <c:v>$56,870</c:v>
                </c:pt>
                <c:pt idx="34">
                  <c:v>$56,870</c:v>
                </c:pt>
                <c:pt idx="35">
                  <c:v>$56,870</c:v>
                </c:pt>
                <c:pt idx="36">
                  <c:v>$62,557</c:v>
                </c:pt>
                <c:pt idx="37">
                  <c:v>$62,557</c:v>
                </c:pt>
                <c:pt idx="38">
                  <c:v>$62,557</c:v>
                </c:pt>
                <c:pt idx="39">
                  <c:v>$62,557</c:v>
                </c:pt>
                <c:pt idx="40">
                  <c:v>$62,557</c:v>
                </c:pt>
                <c:pt idx="41">
                  <c:v>$62,557</c:v>
                </c:pt>
                <c:pt idx="42">
                  <c:v>$62,557</c:v>
                </c:pt>
                <c:pt idx="43">
                  <c:v>$62,557</c:v>
                </c:pt>
                <c:pt idx="44">
                  <c:v>$62,557</c:v>
                </c:pt>
                <c:pt idx="45">
                  <c:v>$62,557</c:v>
                </c:pt>
                <c:pt idx="46">
                  <c:v>$62,557</c:v>
                </c:pt>
                <c:pt idx="47">
                  <c:v>$62,557</c:v>
                </c:pt>
                <c:pt idx="48">
                  <c:v>$68,813</c:v>
                </c:pt>
                <c:pt idx="49">
                  <c:v>$68,813</c:v>
                </c:pt>
                <c:pt idx="50">
                  <c:v>$68,813</c:v>
                </c:pt>
                <c:pt idx="51">
                  <c:v>$68,813</c:v>
                </c:pt>
                <c:pt idx="52">
                  <c:v>$68,813</c:v>
                </c:pt>
                <c:pt idx="53">
                  <c:v>$68,813</c:v>
                </c:pt>
                <c:pt idx="54">
                  <c:v>$68,813</c:v>
                </c:pt>
                <c:pt idx="55">
                  <c:v>$68,813</c:v>
                </c:pt>
                <c:pt idx="56">
                  <c:v>$68,813</c:v>
                </c:pt>
                <c:pt idx="57">
                  <c:v>$68,813</c:v>
                </c:pt>
                <c:pt idx="58">
                  <c:v>$68,813</c:v>
                </c:pt>
                <c:pt idx="59">
                  <c:v>$68,813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'Monthly Income Statement '!$B$2:$BI$2</c:f>
              <c:strCache>
                <c:ptCount val="60"/>
                <c:pt idx="0">
                  <c:v>Mon 1</c:v>
                </c:pt>
                <c:pt idx="1">
                  <c:v>Mon 2</c:v>
                </c:pt>
                <c:pt idx="2">
                  <c:v>Mon 3</c:v>
                </c:pt>
                <c:pt idx="3">
                  <c:v>Mon 4</c:v>
                </c:pt>
                <c:pt idx="4">
                  <c:v>Mon 5</c:v>
                </c:pt>
                <c:pt idx="5">
                  <c:v>Mon 6</c:v>
                </c:pt>
                <c:pt idx="6">
                  <c:v>Mon 7</c:v>
                </c:pt>
                <c:pt idx="7">
                  <c:v>Mon 8</c:v>
                </c:pt>
                <c:pt idx="8">
                  <c:v>Mon 9</c:v>
                </c:pt>
                <c:pt idx="9">
                  <c:v>Mon 10</c:v>
                </c:pt>
                <c:pt idx="10">
                  <c:v>Mon 11</c:v>
                </c:pt>
                <c:pt idx="11">
                  <c:v>Mon 12</c:v>
                </c:pt>
                <c:pt idx="12">
                  <c:v>Mon 13</c:v>
                </c:pt>
                <c:pt idx="13">
                  <c:v>Mon 14</c:v>
                </c:pt>
                <c:pt idx="14">
                  <c:v>Mon 15</c:v>
                </c:pt>
                <c:pt idx="15">
                  <c:v>Mon 16</c:v>
                </c:pt>
                <c:pt idx="16">
                  <c:v>Mon 17</c:v>
                </c:pt>
                <c:pt idx="17">
                  <c:v>Mon 18</c:v>
                </c:pt>
                <c:pt idx="18">
                  <c:v>Mon 19</c:v>
                </c:pt>
                <c:pt idx="19">
                  <c:v>Mon 20</c:v>
                </c:pt>
                <c:pt idx="20">
                  <c:v>Mon 21</c:v>
                </c:pt>
                <c:pt idx="21">
                  <c:v>Mon 22</c:v>
                </c:pt>
                <c:pt idx="22">
                  <c:v>Mon 23</c:v>
                </c:pt>
                <c:pt idx="23">
                  <c:v>Mon 24</c:v>
                </c:pt>
                <c:pt idx="24">
                  <c:v>Mon 25</c:v>
                </c:pt>
                <c:pt idx="25">
                  <c:v>Mon 26</c:v>
                </c:pt>
                <c:pt idx="26">
                  <c:v>Mon 27</c:v>
                </c:pt>
                <c:pt idx="27">
                  <c:v>Mon 28</c:v>
                </c:pt>
                <c:pt idx="28">
                  <c:v>Mon 29</c:v>
                </c:pt>
                <c:pt idx="29">
                  <c:v>Mon 30</c:v>
                </c:pt>
                <c:pt idx="30">
                  <c:v>Mon 31</c:v>
                </c:pt>
                <c:pt idx="31">
                  <c:v>Mon 32</c:v>
                </c:pt>
                <c:pt idx="32">
                  <c:v>Mon 33</c:v>
                </c:pt>
                <c:pt idx="33">
                  <c:v>Mon 34</c:v>
                </c:pt>
                <c:pt idx="34">
                  <c:v>Mon 35</c:v>
                </c:pt>
                <c:pt idx="35">
                  <c:v>Mon 36</c:v>
                </c:pt>
                <c:pt idx="36">
                  <c:v>Mon 37</c:v>
                </c:pt>
                <c:pt idx="37">
                  <c:v>Mon 38</c:v>
                </c:pt>
                <c:pt idx="38">
                  <c:v>Mon 39</c:v>
                </c:pt>
                <c:pt idx="39">
                  <c:v>Mon 40</c:v>
                </c:pt>
                <c:pt idx="40">
                  <c:v>Mon 41</c:v>
                </c:pt>
                <c:pt idx="41">
                  <c:v>Mon 42</c:v>
                </c:pt>
                <c:pt idx="42">
                  <c:v>Mon 43</c:v>
                </c:pt>
                <c:pt idx="43">
                  <c:v>Mon 44</c:v>
                </c:pt>
                <c:pt idx="44">
                  <c:v>Mon 45</c:v>
                </c:pt>
                <c:pt idx="45">
                  <c:v>Mon 46</c:v>
                </c:pt>
                <c:pt idx="46">
                  <c:v>Mon 47</c:v>
                </c:pt>
                <c:pt idx="47">
                  <c:v>Mon 48</c:v>
                </c:pt>
                <c:pt idx="48">
                  <c:v>Mon 49</c:v>
                </c:pt>
                <c:pt idx="49">
                  <c:v>Mon 50</c:v>
                </c:pt>
                <c:pt idx="50">
                  <c:v>Mon 51</c:v>
                </c:pt>
                <c:pt idx="51">
                  <c:v>Mon 52</c:v>
                </c:pt>
                <c:pt idx="52">
                  <c:v>Mon 53</c:v>
                </c:pt>
                <c:pt idx="53">
                  <c:v>Mon 53</c:v>
                </c:pt>
                <c:pt idx="54">
                  <c:v>Mon 55</c:v>
                </c:pt>
                <c:pt idx="55">
                  <c:v>Mon 56</c:v>
                </c:pt>
                <c:pt idx="56">
                  <c:v>Mon 57</c:v>
                </c:pt>
                <c:pt idx="57">
                  <c:v>Mon 58</c:v>
                </c:pt>
                <c:pt idx="58">
                  <c:v>Mon 59</c:v>
                </c:pt>
                <c:pt idx="59">
                  <c:v>Mon 60</c:v>
                </c:pt>
              </c:strCache>
            </c:strRef>
          </c:cat>
          <c:val>
            <c:numRef>
              <c:f>'Monthly Income Statement '!$B$3:$BI$3</c:f>
              <c:numCache>
                <c:formatCode>"$"#,##0</c:formatCode>
                <c:ptCount val="60"/>
                <c:pt idx="0">
                  <c:v>47000</c:v>
                </c:pt>
                <c:pt idx="1">
                  <c:v>47000</c:v>
                </c:pt>
                <c:pt idx="2">
                  <c:v>47000</c:v>
                </c:pt>
                <c:pt idx="3">
                  <c:v>47000</c:v>
                </c:pt>
                <c:pt idx="4">
                  <c:v>47000</c:v>
                </c:pt>
                <c:pt idx="5">
                  <c:v>47000</c:v>
                </c:pt>
                <c:pt idx="6">
                  <c:v>47000</c:v>
                </c:pt>
                <c:pt idx="7">
                  <c:v>47000</c:v>
                </c:pt>
                <c:pt idx="8">
                  <c:v>47000</c:v>
                </c:pt>
                <c:pt idx="9">
                  <c:v>47000</c:v>
                </c:pt>
                <c:pt idx="10">
                  <c:v>47000</c:v>
                </c:pt>
                <c:pt idx="11">
                  <c:v>47000</c:v>
                </c:pt>
                <c:pt idx="12">
                  <c:v>51700.000000000007</c:v>
                </c:pt>
                <c:pt idx="13">
                  <c:v>51700.000000000007</c:v>
                </c:pt>
                <c:pt idx="14">
                  <c:v>51700.000000000007</c:v>
                </c:pt>
                <c:pt idx="15">
                  <c:v>51700.000000000007</c:v>
                </c:pt>
                <c:pt idx="16">
                  <c:v>51700.000000000007</c:v>
                </c:pt>
                <c:pt idx="17">
                  <c:v>51700.000000000007</c:v>
                </c:pt>
                <c:pt idx="18">
                  <c:v>51700.000000000007</c:v>
                </c:pt>
                <c:pt idx="19">
                  <c:v>51700.000000000007</c:v>
                </c:pt>
                <c:pt idx="20">
                  <c:v>51700.000000000007</c:v>
                </c:pt>
                <c:pt idx="21">
                  <c:v>51700.000000000007</c:v>
                </c:pt>
                <c:pt idx="22">
                  <c:v>51700.000000000007</c:v>
                </c:pt>
                <c:pt idx="23">
                  <c:v>51700.000000000007</c:v>
                </c:pt>
                <c:pt idx="24">
                  <c:v>56870.000000000015</c:v>
                </c:pt>
                <c:pt idx="25">
                  <c:v>56870.000000000015</c:v>
                </c:pt>
                <c:pt idx="26">
                  <c:v>56870.000000000015</c:v>
                </c:pt>
                <c:pt idx="27">
                  <c:v>56870.000000000015</c:v>
                </c:pt>
                <c:pt idx="28">
                  <c:v>56870.000000000015</c:v>
                </c:pt>
                <c:pt idx="29">
                  <c:v>56870.000000000015</c:v>
                </c:pt>
                <c:pt idx="30">
                  <c:v>56870.000000000015</c:v>
                </c:pt>
                <c:pt idx="31">
                  <c:v>56870.000000000015</c:v>
                </c:pt>
                <c:pt idx="32">
                  <c:v>56870.000000000015</c:v>
                </c:pt>
                <c:pt idx="33">
                  <c:v>56870.000000000015</c:v>
                </c:pt>
                <c:pt idx="34">
                  <c:v>56870.000000000015</c:v>
                </c:pt>
                <c:pt idx="35">
                  <c:v>56870.000000000015</c:v>
                </c:pt>
                <c:pt idx="36">
                  <c:v>62557.000000000022</c:v>
                </c:pt>
                <c:pt idx="37">
                  <c:v>62557.000000000022</c:v>
                </c:pt>
                <c:pt idx="38">
                  <c:v>62557.000000000022</c:v>
                </c:pt>
                <c:pt idx="39">
                  <c:v>62557.000000000022</c:v>
                </c:pt>
                <c:pt idx="40">
                  <c:v>62557.000000000022</c:v>
                </c:pt>
                <c:pt idx="41">
                  <c:v>62557.000000000022</c:v>
                </c:pt>
                <c:pt idx="42">
                  <c:v>62557.000000000022</c:v>
                </c:pt>
                <c:pt idx="43">
                  <c:v>62557.000000000022</c:v>
                </c:pt>
                <c:pt idx="44">
                  <c:v>62557.000000000022</c:v>
                </c:pt>
                <c:pt idx="45">
                  <c:v>62557.000000000022</c:v>
                </c:pt>
                <c:pt idx="46">
                  <c:v>62557.000000000022</c:v>
                </c:pt>
                <c:pt idx="47">
                  <c:v>62557.000000000022</c:v>
                </c:pt>
                <c:pt idx="48">
                  <c:v>68812.700000000026</c:v>
                </c:pt>
                <c:pt idx="49">
                  <c:v>68812.700000000026</c:v>
                </c:pt>
                <c:pt idx="50">
                  <c:v>68812.700000000026</c:v>
                </c:pt>
                <c:pt idx="51">
                  <c:v>68812.700000000026</c:v>
                </c:pt>
                <c:pt idx="52">
                  <c:v>68812.700000000026</c:v>
                </c:pt>
                <c:pt idx="53">
                  <c:v>68812.700000000026</c:v>
                </c:pt>
                <c:pt idx="54">
                  <c:v>68812.700000000026</c:v>
                </c:pt>
                <c:pt idx="55">
                  <c:v>68812.700000000026</c:v>
                </c:pt>
                <c:pt idx="56">
                  <c:v>68812.700000000026</c:v>
                </c:pt>
                <c:pt idx="57">
                  <c:v>68812.700000000026</c:v>
                </c:pt>
                <c:pt idx="58">
                  <c:v>68812.700000000026</c:v>
                </c:pt>
                <c:pt idx="59">
                  <c:v>68812.700000000026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2-4330-8C05-3842372F3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157040"/>
        <c:axId val="112158672"/>
        <c:axId val="0"/>
      </c:bar3DChart>
      <c:catAx>
        <c:axId val="11215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58672"/>
        <c:crosses val="autoZero"/>
        <c:auto val="1"/>
        <c:lblAlgn val="r"/>
        <c:lblOffset val="100"/>
        <c:noMultiLvlLbl val="0"/>
      </c:catAx>
      <c:valAx>
        <c:axId val="112158672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5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Net Income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'Monthly Income Statement '!$B$33:$BI$33</c:f>
              <c:strCache>
                <c:ptCount val="60"/>
                <c:pt idx="0">
                  <c:v>$6,676</c:v>
                </c:pt>
                <c:pt idx="1">
                  <c:v>$6,676</c:v>
                </c:pt>
                <c:pt idx="2">
                  <c:v>$6,676</c:v>
                </c:pt>
                <c:pt idx="3">
                  <c:v>$6,676</c:v>
                </c:pt>
                <c:pt idx="4">
                  <c:v>$6,676</c:v>
                </c:pt>
                <c:pt idx="5">
                  <c:v>$6,676</c:v>
                </c:pt>
                <c:pt idx="6">
                  <c:v>$6,676</c:v>
                </c:pt>
                <c:pt idx="7">
                  <c:v>$6,676</c:v>
                </c:pt>
                <c:pt idx="8">
                  <c:v>$6,676</c:v>
                </c:pt>
                <c:pt idx="9">
                  <c:v>$6,676</c:v>
                </c:pt>
                <c:pt idx="10">
                  <c:v>$6,676</c:v>
                </c:pt>
                <c:pt idx="11">
                  <c:v>$6,676</c:v>
                </c:pt>
                <c:pt idx="12">
                  <c:v>$8,501</c:v>
                </c:pt>
                <c:pt idx="13">
                  <c:v>$8,501</c:v>
                </c:pt>
                <c:pt idx="14">
                  <c:v>$8,501</c:v>
                </c:pt>
                <c:pt idx="15">
                  <c:v>$8,501</c:v>
                </c:pt>
                <c:pt idx="16">
                  <c:v>$8,501</c:v>
                </c:pt>
                <c:pt idx="17">
                  <c:v>$8,501</c:v>
                </c:pt>
                <c:pt idx="18">
                  <c:v>$8,501</c:v>
                </c:pt>
                <c:pt idx="19">
                  <c:v>$8,501</c:v>
                </c:pt>
                <c:pt idx="20">
                  <c:v>$8,501</c:v>
                </c:pt>
                <c:pt idx="21">
                  <c:v>$8,501</c:v>
                </c:pt>
                <c:pt idx="22">
                  <c:v>$8,501</c:v>
                </c:pt>
                <c:pt idx="23">
                  <c:v>$8,501</c:v>
                </c:pt>
                <c:pt idx="24">
                  <c:v>$10,561</c:v>
                </c:pt>
                <c:pt idx="25">
                  <c:v>$10,561</c:v>
                </c:pt>
                <c:pt idx="26">
                  <c:v>$10,561</c:v>
                </c:pt>
                <c:pt idx="27">
                  <c:v>$10,561</c:v>
                </c:pt>
                <c:pt idx="28">
                  <c:v>$10,561</c:v>
                </c:pt>
                <c:pt idx="29">
                  <c:v>$10,561</c:v>
                </c:pt>
                <c:pt idx="30">
                  <c:v>$10,561</c:v>
                </c:pt>
                <c:pt idx="31">
                  <c:v>$10,561</c:v>
                </c:pt>
                <c:pt idx="32">
                  <c:v>$10,561</c:v>
                </c:pt>
                <c:pt idx="33">
                  <c:v>$10,561</c:v>
                </c:pt>
                <c:pt idx="34">
                  <c:v>$10,561</c:v>
                </c:pt>
                <c:pt idx="35">
                  <c:v>$10,561</c:v>
                </c:pt>
                <c:pt idx="36">
                  <c:v>$12,880</c:v>
                </c:pt>
                <c:pt idx="37">
                  <c:v>$12,880</c:v>
                </c:pt>
                <c:pt idx="38">
                  <c:v>$12,880</c:v>
                </c:pt>
                <c:pt idx="39">
                  <c:v>$12,880</c:v>
                </c:pt>
                <c:pt idx="40">
                  <c:v>$12,880</c:v>
                </c:pt>
                <c:pt idx="41">
                  <c:v>$12,880</c:v>
                </c:pt>
                <c:pt idx="42">
                  <c:v>$12,880</c:v>
                </c:pt>
                <c:pt idx="43">
                  <c:v>$12,880</c:v>
                </c:pt>
                <c:pt idx="44">
                  <c:v>$12,880</c:v>
                </c:pt>
                <c:pt idx="45">
                  <c:v>$12,880</c:v>
                </c:pt>
                <c:pt idx="46">
                  <c:v>$12,880</c:v>
                </c:pt>
                <c:pt idx="47">
                  <c:v>$12,880</c:v>
                </c:pt>
                <c:pt idx="48">
                  <c:v>$15,487</c:v>
                </c:pt>
                <c:pt idx="49">
                  <c:v>$15,487</c:v>
                </c:pt>
                <c:pt idx="50">
                  <c:v>$15,487</c:v>
                </c:pt>
                <c:pt idx="51">
                  <c:v>$15,487</c:v>
                </c:pt>
                <c:pt idx="52">
                  <c:v>$15,487</c:v>
                </c:pt>
                <c:pt idx="53">
                  <c:v>$15,487</c:v>
                </c:pt>
                <c:pt idx="54">
                  <c:v>$15,487</c:v>
                </c:pt>
                <c:pt idx="55">
                  <c:v>$15,487</c:v>
                </c:pt>
                <c:pt idx="56">
                  <c:v>$15,487</c:v>
                </c:pt>
                <c:pt idx="57">
                  <c:v>$15,487</c:v>
                </c:pt>
                <c:pt idx="58">
                  <c:v>$15,487</c:v>
                </c:pt>
                <c:pt idx="59">
                  <c:v>$15,487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'Monthly Income Statement '!$B$2:$BI$2</c:f>
              <c:strCache>
                <c:ptCount val="60"/>
                <c:pt idx="0">
                  <c:v>Mon 1</c:v>
                </c:pt>
                <c:pt idx="1">
                  <c:v>Mon 2</c:v>
                </c:pt>
                <c:pt idx="2">
                  <c:v>Mon 3</c:v>
                </c:pt>
                <c:pt idx="3">
                  <c:v>Mon 4</c:v>
                </c:pt>
                <c:pt idx="4">
                  <c:v>Mon 5</c:v>
                </c:pt>
                <c:pt idx="5">
                  <c:v>Mon 6</c:v>
                </c:pt>
                <c:pt idx="6">
                  <c:v>Mon 7</c:v>
                </c:pt>
                <c:pt idx="7">
                  <c:v>Mon 8</c:v>
                </c:pt>
                <c:pt idx="8">
                  <c:v>Mon 9</c:v>
                </c:pt>
                <c:pt idx="9">
                  <c:v>Mon 10</c:v>
                </c:pt>
                <c:pt idx="10">
                  <c:v>Mon 11</c:v>
                </c:pt>
                <c:pt idx="11">
                  <c:v>Mon 12</c:v>
                </c:pt>
                <c:pt idx="12">
                  <c:v>Mon 13</c:v>
                </c:pt>
                <c:pt idx="13">
                  <c:v>Mon 14</c:v>
                </c:pt>
                <c:pt idx="14">
                  <c:v>Mon 15</c:v>
                </c:pt>
                <c:pt idx="15">
                  <c:v>Mon 16</c:v>
                </c:pt>
                <c:pt idx="16">
                  <c:v>Mon 17</c:v>
                </c:pt>
                <c:pt idx="17">
                  <c:v>Mon 18</c:v>
                </c:pt>
                <c:pt idx="18">
                  <c:v>Mon 19</c:v>
                </c:pt>
                <c:pt idx="19">
                  <c:v>Mon 20</c:v>
                </c:pt>
                <c:pt idx="20">
                  <c:v>Mon 21</c:v>
                </c:pt>
                <c:pt idx="21">
                  <c:v>Mon 22</c:v>
                </c:pt>
                <c:pt idx="22">
                  <c:v>Mon 23</c:v>
                </c:pt>
                <c:pt idx="23">
                  <c:v>Mon 24</c:v>
                </c:pt>
                <c:pt idx="24">
                  <c:v>Mon 25</c:v>
                </c:pt>
                <c:pt idx="25">
                  <c:v>Mon 26</c:v>
                </c:pt>
                <c:pt idx="26">
                  <c:v>Mon 27</c:v>
                </c:pt>
                <c:pt idx="27">
                  <c:v>Mon 28</c:v>
                </c:pt>
                <c:pt idx="28">
                  <c:v>Mon 29</c:v>
                </c:pt>
                <c:pt idx="29">
                  <c:v>Mon 30</c:v>
                </c:pt>
                <c:pt idx="30">
                  <c:v>Mon 31</c:v>
                </c:pt>
                <c:pt idx="31">
                  <c:v>Mon 32</c:v>
                </c:pt>
                <c:pt idx="32">
                  <c:v>Mon 33</c:v>
                </c:pt>
                <c:pt idx="33">
                  <c:v>Mon 34</c:v>
                </c:pt>
                <c:pt idx="34">
                  <c:v>Mon 35</c:v>
                </c:pt>
                <c:pt idx="35">
                  <c:v>Mon 36</c:v>
                </c:pt>
                <c:pt idx="36">
                  <c:v>Mon 37</c:v>
                </c:pt>
                <c:pt idx="37">
                  <c:v>Mon 38</c:v>
                </c:pt>
                <c:pt idx="38">
                  <c:v>Mon 39</c:v>
                </c:pt>
                <c:pt idx="39">
                  <c:v>Mon 40</c:v>
                </c:pt>
                <c:pt idx="40">
                  <c:v>Mon 41</c:v>
                </c:pt>
                <c:pt idx="41">
                  <c:v>Mon 42</c:v>
                </c:pt>
                <c:pt idx="42">
                  <c:v>Mon 43</c:v>
                </c:pt>
                <c:pt idx="43">
                  <c:v>Mon 44</c:v>
                </c:pt>
                <c:pt idx="44">
                  <c:v>Mon 45</c:v>
                </c:pt>
                <c:pt idx="45">
                  <c:v>Mon 46</c:v>
                </c:pt>
                <c:pt idx="46">
                  <c:v>Mon 47</c:v>
                </c:pt>
                <c:pt idx="47">
                  <c:v>Mon 48</c:v>
                </c:pt>
                <c:pt idx="48">
                  <c:v>Mon 49</c:v>
                </c:pt>
                <c:pt idx="49">
                  <c:v>Mon 50</c:v>
                </c:pt>
                <c:pt idx="50">
                  <c:v>Mon 51</c:v>
                </c:pt>
                <c:pt idx="51">
                  <c:v>Mon 52</c:v>
                </c:pt>
                <c:pt idx="52">
                  <c:v>Mon 53</c:v>
                </c:pt>
                <c:pt idx="53">
                  <c:v>Mon 53</c:v>
                </c:pt>
                <c:pt idx="54">
                  <c:v>Mon 55</c:v>
                </c:pt>
                <c:pt idx="55">
                  <c:v>Mon 56</c:v>
                </c:pt>
                <c:pt idx="56">
                  <c:v>Mon 57</c:v>
                </c:pt>
                <c:pt idx="57">
                  <c:v>Mon 58</c:v>
                </c:pt>
                <c:pt idx="58">
                  <c:v>Mon 59</c:v>
                </c:pt>
                <c:pt idx="59">
                  <c:v>Mon 60</c:v>
                </c:pt>
              </c:strCache>
            </c:strRef>
          </c:cat>
          <c:val>
            <c:numRef>
              <c:f>'Monthly Income Statement '!$B$33:$BI$33</c:f>
              <c:numCache>
                <c:formatCode>"$"#,##0</c:formatCode>
                <c:ptCount val="60"/>
                <c:pt idx="0">
                  <c:v>6675.5</c:v>
                </c:pt>
                <c:pt idx="1">
                  <c:v>6675.5</c:v>
                </c:pt>
                <c:pt idx="2">
                  <c:v>6675.5</c:v>
                </c:pt>
                <c:pt idx="3">
                  <c:v>6675.5</c:v>
                </c:pt>
                <c:pt idx="4">
                  <c:v>6675.5</c:v>
                </c:pt>
                <c:pt idx="5">
                  <c:v>6675.5</c:v>
                </c:pt>
                <c:pt idx="6">
                  <c:v>6675.5</c:v>
                </c:pt>
                <c:pt idx="7">
                  <c:v>6675.5</c:v>
                </c:pt>
                <c:pt idx="8">
                  <c:v>6675.5</c:v>
                </c:pt>
                <c:pt idx="9">
                  <c:v>6675.5</c:v>
                </c:pt>
                <c:pt idx="10">
                  <c:v>6675.5</c:v>
                </c:pt>
                <c:pt idx="11">
                  <c:v>6675.5</c:v>
                </c:pt>
                <c:pt idx="12">
                  <c:v>8501.190000000006</c:v>
                </c:pt>
                <c:pt idx="13">
                  <c:v>8501.190000000006</c:v>
                </c:pt>
                <c:pt idx="14">
                  <c:v>8501.190000000006</c:v>
                </c:pt>
                <c:pt idx="15">
                  <c:v>8501.190000000006</c:v>
                </c:pt>
                <c:pt idx="16">
                  <c:v>8501.190000000006</c:v>
                </c:pt>
                <c:pt idx="17">
                  <c:v>8501.190000000006</c:v>
                </c:pt>
                <c:pt idx="18">
                  <c:v>8501.190000000006</c:v>
                </c:pt>
                <c:pt idx="19">
                  <c:v>8501.190000000006</c:v>
                </c:pt>
                <c:pt idx="20">
                  <c:v>8501.190000000006</c:v>
                </c:pt>
                <c:pt idx="21">
                  <c:v>8501.190000000006</c:v>
                </c:pt>
                <c:pt idx="22">
                  <c:v>8501.190000000006</c:v>
                </c:pt>
                <c:pt idx="23">
                  <c:v>8501.190000000006</c:v>
                </c:pt>
                <c:pt idx="24">
                  <c:v>10560.751600000014</c:v>
                </c:pt>
                <c:pt idx="25">
                  <c:v>10560.751600000014</c:v>
                </c:pt>
                <c:pt idx="26">
                  <c:v>10560.751600000014</c:v>
                </c:pt>
                <c:pt idx="27">
                  <c:v>10560.751600000014</c:v>
                </c:pt>
                <c:pt idx="28">
                  <c:v>10560.751600000014</c:v>
                </c:pt>
                <c:pt idx="29">
                  <c:v>10560.751600000014</c:v>
                </c:pt>
                <c:pt idx="30">
                  <c:v>10560.751600000014</c:v>
                </c:pt>
                <c:pt idx="31">
                  <c:v>10560.751600000014</c:v>
                </c:pt>
                <c:pt idx="32">
                  <c:v>10560.751600000014</c:v>
                </c:pt>
                <c:pt idx="33">
                  <c:v>10560.751600000014</c:v>
                </c:pt>
                <c:pt idx="34">
                  <c:v>10560.751600000014</c:v>
                </c:pt>
                <c:pt idx="35">
                  <c:v>10560.751600000014</c:v>
                </c:pt>
                <c:pt idx="36">
                  <c:v>12879.917154000015</c:v>
                </c:pt>
                <c:pt idx="37">
                  <c:v>12879.917154000015</c:v>
                </c:pt>
                <c:pt idx="38">
                  <c:v>12879.917154000015</c:v>
                </c:pt>
                <c:pt idx="39">
                  <c:v>12879.917154000015</c:v>
                </c:pt>
                <c:pt idx="40">
                  <c:v>12879.917154000015</c:v>
                </c:pt>
                <c:pt idx="41">
                  <c:v>12879.917154000015</c:v>
                </c:pt>
                <c:pt idx="42">
                  <c:v>12879.917154000015</c:v>
                </c:pt>
                <c:pt idx="43">
                  <c:v>12879.917154000015</c:v>
                </c:pt>
                <c:pt idx="44">
                  <c:v>12879.917154000015</c:v>
                </c:pt>
                <c:pt idx="45">
                  <c:v>12879.917154000015</c:v>
                </c:pt>
                <c:pt idx="46">
                  <c:v>12879.917154000015</c:v>
                </c:pt>
                <c:pt idx="47">
                  <c:v>12879.917154000015</c:v>
                </c:pt>
                <c:pt idx="48">
                  <c:v>15487.102040860012</c:v>
                </c:pt>
                <c:pt idx="49">
                  <c:v>15487.102040860012</c:v>
                </c:pt>
                <c:pt idx="50">
                  <c:v>15487.102040860012</c:v>
                </c:pt>
                <c:pt idx="51">
                  <c:v>15487.102040860012</c:v>
                </c:pt>
                <c:pt idx="52">
                  <c:v>15487.102040860012</c:v>
                </c:pt>
                <c:pt idx="53">
                  <c:v>15487.102040860012</c:v>
                </c:pt>
                <c:pt idx="54">
                  <c:v>15487.102040860012</c:v>
                </c:pt>
                <c:pt idx="55">
                  <c:v>15487.102040860012</c:v>
                </c:pt>
                <c:pt idx="56">
                  <c:v>15487.102040860012</c:v>
                </c:pt>
                <c:pt idx="57">
                  <c:v>15487.102040860012</c:v>
                </c:pt>
                <c:pt idx="58">
                  <c:v>15487.102040860012</c:v>
                </c:pt>
                <c:pt idx="59">
                  <c:v>15487.102040860012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D-401D-9E53-765F9F941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3352448"/>
        <c:axId val="113357344"/>
        <c:axId val="0"/>
      </c:bar3DChart>
      <c:catAx>
        <c:axId val="11335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57344"/>
        <c:crosses val="autoZero"/>
        <c:auto val="1"/>
        <c:lblAlgn val="r"/>
        <c:lblOffset val="100"/>
        <c:noMultiLvlLbl val="0"/>
      </c:catAx>
      <c:valAx>
        <c:axId val="113357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5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Total Expenses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'Monthly Income Statement '!$B$19:$BI$19</c:f>
              <c:strCache>
                <c:ptCount val="60"/>
                <c:pt idx="0">
                  <c:v>$26,800</c:v>
                </c:pt>
                <c:pt idx="1">
                  <c:v>$26,800</c:v>
                </c:pt>
                <c:pt idx="2">
                  <c:v>$26,800</c:v>
                </c:pt>
                <c:pt idx="3">
                  <c:v>$26,800</c:v>
                </c:pt>
                <c:pt idx="4">
                  <c:v>$26,800</c:v>
                </c:pt>
                <c:pt idx="5">
                  <c:v>$26,800</c:v>
                </c:pt>
                <c:pt idx="6">
                  <c:v>$26,800</c:v>
                </c:pt>
                <c:pt idx="7">
                  <c:v>$26,800</c:v>
                </c:pt>
                <c:pt idx="8">
                  <c:v>$26,800</c:v>
                </c:pt>
                <c:pt idx="9">
                  <c:v>$26,800</c:v>
                </c:pt>
                <c:pt idx="10">
                  <c:v>$26,800</c:v>
                </c:pt>
                <c:pt idx="11">
                  <c:v>$26,800</c:v>
                </c:pt>
                <c:pt idx="12">
                  <c:v>$28,014</c:v>
                </c:pt>
                <c:pt idx="13">
                  <c:v>$28,014</c:v>
                </c:pt>
                <c:pt idx="14">
                  <c:v>$28,014</c:v>
                </c:pt>
                <c:pt idx="15">
                  <c:v>$28,014</c:v>
                </c:pt>
                <c:pt idx="16">
                  <c:v>$28,014</c:v>
                </c:pt>
                <c:pt idx="17">
                  <c:v>$28,014</c:v>
                </c:pt>
                <c:pt idx="18">
                  <c:v>$28,014</c:v>
                </c:pt>
                <c:pt idx="19">
                  <c:v>$28,014</c:v>
                </c:pt>
                <c:pt idx="20">
                  <c:v>$28,014</c:v>
                </c:pt>
                <c:pt idx="21">
                  <c:v>$28,014</c:v>
                </c:pt>
                <c:pt idx="22">
                  <c:v>$28,014</c:v>
                </c:pt>
                <c:pt idx="23">
                  <c:v>$28,014</c:v>
                </c:pt>
                <c:pt idx="24">
                  <c:v>$29,284</c:v>
                </c:pt>
                <c:pt idx="25">
                  <c:v>$29,284</c:v>
                </c:pt>
                <c:pt idx="26">
                  <c:v>$29,284</c:v>
                </c:pt>
                <c:pt idx="27">
                  <c:v>$29,284</c:v>
                </c:pt>
                <c:pt idx="28">
                  <c:v>$29,284</c:v>
                </c:pt>
                <c:pt idx="29">
                  <c:v>$29,284</c:v>
                </c:pt>
                <c:pt idx="30">
                  <c:v>$29,284</c:v>
                </c:pt>
                <c:pt idx="31">
                  <c:v>$29,284</c:v>
                </c:pt>
                <c:pt idx="32">
                  <c:v>$29,284</c:v>
                </c:pt>
                <c:pt idx="33">
                  <c:v>$29,284</c:v>
                </c:pt>
                <c:pt idx="34">
                  <c:v>$29,284</c:v>
                </c:pt>
                <c:pt idx="35">
                  <c:v>$29,284</c:v>
                </c:pt>
                <c:pt idx="36">
                  <c:v>$30,614</c:v>
                </c:pt>
                <c:pt idx="37">
                  <c:v>$30,614</c:v>
                </c:pt>
                <c:pt idx="38">
                  <c:v>$30,614</c:v>
                </c:pt>
                <c:pt idx="39">
                  <c:v>$30,614</c:v>
                </c:pt>
                <c:pt idx="40">
                  <c:v>$30,614</c:v>
                </c:pt>
                <c:pt idx="41">
                  <c:v>$30,614</c:v>
                </c:pt>
                <c:pt idx="42">
                  <c:v>$30,614</c:v>
                </c:pt>
                <c:pt idx="43">
                  <c:v>$30,614</c:v>
                </c:pt>
                <c:pt idx="44">
                  <c:v>$30,614</c:v>
                </c:pt>
                <c:pt idx="45">
                  <c:v>$30,614</c:v>
                </c:pt>
                <c:pt idx="46">
                  <c:v>$30,614</c:v>
                </c:pt>
                <c:pt idx="47">
                  <c:v>$30,614</c:v>
                </c:pt>
                <c:pt idx="48">
                  <c:v>$32,006</c:v>
                </c:pt>
                <c:pt idx="49">
                  <c:v>$32,006</c:v>
                </c:pt>
                <c:pt idx="50">
                  <c:v>$32,006</c:v>
                </c:pt>
                <c:pt idx="51">
                  <c:v>$32,006</c:v>
                </c:pt>
                <c:pt idx="52">
                  <c:v>$32,006</c:v>
                </c:pt>
                <c:pt idx="53">
                  <c:v>$32,006</c:v>
                </c:pt>
                <c:pt idx="54">
                  <c:v>$32,006</c:v>
                </c:pt>
                <c:pt idx="55">
                  <c:v>$32,006</c:v>
                </c:pt>
                <c:pt idx="56">
                  <c:v>$32,006</c:v>
                </c:pt>
                <c:pt idx="57">
                  <c:v>$32,006</c:v>
                </c:pt>
                <c:pt idx="58">
                  <c:v>$32,006</c:v>
                </c:pt>
                <c:pt idx="59">
                  <c:v>$32,006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'Monthly Income Statement '!$B$2:$BI$2</c:f>
              <c:strCache>
                <c:ptCount val="60"/>
                <c:pt idx="0">
                  <c:v>Mon 1</c:v>
                </c:pt>
                <c:pt idx="1">
                  <c:v>Mon 2</c:v>
                </c:pt>
                <c:pt idx="2">
                  <c:v>Mon 3</c:v>
                </c:pt>
                <c:pt idx="3">
                  <c:v>Mon 4</c:v>
                </c:pt>
                <c:pt idx="4">
                  <c:v>Mon 5</c:v>
                </c:pt>
                <c:pt idx="5">
                  <c:v>Mon 6</c:v>
                </c:pt>
                <c:pt idx="6">
                  <c:v>Mon 7</c:v>
                </c:pt>
                <c:pt idx="7">
                  <c:v>Mon 8</c:v>
                </c:pt>
                <c:pt idx="8">
                  <c:v>Mon 9</c:v>
                </c:pt>
                <c:pt idx="9">
                  <c:v>Mon 10</c:v>
                </c:pt>
                <c:pt idx="10">
                  <c:v>Mon 11</c:v>
                </c:pt>
                <c:pt idx="11">
                  <c:v>Mon 12</c:v>
                </c:pt>
                <c:pt idx="12">
                  <c:v>Mon 13</c:v>
                </c:pt>
                <c:pt idx="13">
                  <c:v>Mon 14</c:v>
                </c:pt>
                <c:pt idx="14">
                  <c:v>Mon 15</c:v>
                </c:pt>
                <c:pt idx="15">
                  <c:v>Mon 16</c:v>
                </c:pt>
                <c:pt idx="16">
                  <c:v>Mon 17</c:v>
                </c:pt>
                <c:pt idx="17">
                  <c:v>Mon 18</c:v>
                </c:pt>
                <c:pt idx="18">
                  <c:v>Mon 19</c:v>
                </c:pt>
                <c:pt idx="19">
                  <c:v>Mon 20</c:v>
                </c:pt>
                <c:pt idx="20">
                  <c:v>Mon 21</c:v>
                </c:pt>
                <c:pt idx="21">
                  <c:v>Mon 22</c:v>
                </c:pt>
                <c:pt idx="22">
                  <c:v>Mon 23</c:v>
                </c:pt>
                <c:pt idx="23">
                  <c:v>Mon 24</c:v>
                </c:pt>
                <c:pt idx="24">
                  <c:v>Mon 25</c:v>
                </c:pt>
                <c:pt idx="25">
                  <c:v>Mon 26</c:v>
                </c:pt>
                <c:pt idx="26">
                  <c:v>Mon 27</c:v>
                </c:pt>
                <c:pt idx="27">
                  <c:v>Mon 28</c:v>
                </c:pt>
                <c:pt idx="28">
                  <c:v>Mon 29</c:v>
                </c:pt>
                <c:pt idx="29">
                  <c:v>Mon 30</c:v>
                </c:pt>
                <c:pt idx="30">
                  <c:v>Mon 31</c:v>
                </c:pt>
                <c:pt idx="31">
                  <c:v>Mon 32</c:v>
                </c:pt>
                <c:pt idx="32">
                  <c:v>Mon 33</c:v>
                </c:pt>
                <c:pt idx="33">
                  <c:v>Mon 34</c:v>
                </c:pt>
                <c:pt idx="34">
                  <c:v>Mon 35</c:v>
                </c:pt>
                <c:pt idx="35">
                  <c:v>Mon 36</c:v>
                </c:pt>
                <c:pt idx="36">
                  <c:v>Mon 37</c:v>
                </c:pt>
                <c:pt idx="37">
                  <c:v>Mon 38</c:v>
                </c:pt>
                <c:pt idx="38">
                  <c:v>Mon 39</c:v>
                </c:pt>
                <c:pt idx="39">
                  <c:v>Mon 40</c:v>
                </c:pt>
                <c:pt idx="40">
                  <c:v>Mon 41</c:v>
                </c:pt>
                <c:pt idx="41">
                  <c:v>Mon 42</c:v>
                </c:pt>
                <c:pt idx="42">
                  <c:v>Mon 43</c:v>
                </c:pt>
                <c:pt idx="43">
                  <c:v>Mon 44</c:v>
                </c:pt>
                <c:pt idx="44">
                  <c:v>Mon 45</c:v>
                </c:pt>
                <c:pt idx="45">
                  <c:v>Mon 46</c:v>
                </c:pt>
                <c:pt idx="46">
                  <c:v>Mon 47</c:v>
                </c:pt>
                <c:pt idx="47">
                  <c:v>Mon 48</c:v>
                </c:pt>
                <c:pt idx="48">
                  <c:v>Mon 49</c:v>
                </c:pt>
                <c:pt idx="49">
                  <c:v>Mon 50</c:v>
                </c:pt>
                <c:pt idx="50">
                  <c:v>Mon 51</c:v>
                </c:pt>
                <c:pt idx="51">
                  <c:v>Mon 52</c:v>
                </c:pt>
                <c:pt idx="52">
                  <c:v>Mon 53</c:v>
                </c:pt>
                <c:pt idx="53">
                  <c:v>Mon 53</c:v>
                </c:pt>
                <c:pt idx="54">
                  <c:v>Mon 55</c:v>
                </c:pt>
                <c:pt idx="55">
                  <c:v>Mon 56</c:v>
                </c:pt>
                <c:pt idx="56">
                  <c:v>Mon 57</c:v>
                </c:pt>
                <c:pt idx="57">
                  <c:v>Mon 58</c:v>
                </c:pt>
                <c:pt idx="58">
                  <c:v>Mon 59</c:v>
                </c:pt>
                <c:pt idx="59">
                  <c:v>Mon 60</c:v>
                </c:pt>
              </c:strCache>
            </c:strRef>
          </c:cat>
          <c:val>
            <c:numRef>
              <c:f>'Monthly Income Statement '!$B$19:$BI$19</c:f>
              <c:numCache>
                <c:formatCode>"$"#,##0</c:formatCode>
                <c:ptCount val="60"/>
                <c:pt idx="0">
                  <c:v>26800</c:v>
                </c:pt>
                <c:pt idx="1">
                  <c:v>26800</c:v>
                </c:pt>
                <c:pt idx="2">
                  <c:v>26800</c:v>
                </c:pt>
                <c:pt idx="3">
                  <c:v>26800</c:v>
                </c:pt>
                <c:pt idx="4">
                  <c:v>26800</c:v>
                </c:pt>
                <c:pt idx="5">
                  <c:v>26800</c:v>
                </c:pt>
                <c:pt idx="6">
                  <c:v>26800</c:v>
                </c:pt>
                <c:pt idx="7">
                  <c:v>26800</c:v>
                </c:pt>
                <c:pt idx="8">
                  <c:v>26800</c:v>
                </c:pt>
                <c:pt idx="9">
                  <c:v>26800</c:v>
                </c:pt>
                <c:pt idx="10">
                  <c:v>26800</c:v>
                </c:pt>
                <c:pt idx="11">
                  <c:v>26800</c:v>
                </c:pt>
                <c:pt idx="12">
                  <c:v>28014</c:v>
                </c:pt>
                <c:pt idx="13">
                  <c:v>28014</c:v>
                </c:pt>
                <c:pt idx="14">
                  <c:v>28014</c:v>
                </c:pt>
                <c:pt idx="15">
                  <c:v>28014</c:v>
                </c:pt>
                <c:pt idx="16">
                  <c:v>28014</c:v>
                </c:pt>
                <c:pt idx="17">
                  <c:v>28014</c:v>
                </c:pt>
                <c:pt idx="18">
                  <c:v>28014</c:v>
                </c:pt>
                <c:pt idx="19">
                  <c:v>28014</c:v>
                </c:pt>
                <c:pt idx="20">
                  <c:v>28014</c:v>
                </c:pt>
                <c:pt idx="21">
                  <c:v>28014</c:v>
                </c:pt>
                <c:pt idx="22">
                  <c:v>28014</c:v>
                </c:pt>
                <c:pt idx="23">
                  <c:v>28014</c:v>
                </c:pt>
                <c:pt idx="24">
                  <c:v>29284.46</c:v>
                </c:pt>
                <c:pt idx="25">
                  <c:v>29284.46</c:v>
                </c:pt>
                <c:pt idx="26">
                  <c:v>29284.46</c:v>
                </c:pt>
                <c:pt idx="27">
                  <c:v>29284.46</c:v>
                </c:pt>
                <c:pt idx="28">
                  <c:v>29284.46</c:v>
                </c:pt>
                <c:pt idx="29">
                  <c:v>29284.46</c:v>
                </c:pt>
                <c:pt idx="30">
                  <c:v>29284.46</c:v>
                </c:pt>
                <c:pt idx="31">
                  <c:v>29284.46</c:v>
                </c:pt>
                <c:pt idx="32">
                  <c:v>29284.46</c:v>
                </c:pt>
                <c:pt idx="33">
                  <c:v>29284.46</c:v>
                </c:pt>
                <c:pt idx="34">
                  <c:v>29284.46</c:v>
                </c:pt>
                <c:pt idx="35">
                  <c:v>29284.46</c:v>
                </c:pt>
                <c:pt idx="36">
                  <c:v>30614.057399999998</c:v>
                </c:pt>
                <c:pt idx="37">
                  <c:v>30614.057399999998</c:v>
                </c:pt>
                <c:pt idx="38">
                  <c:v>30614.057399999998</c:v>
                </c:pt>
                <c:pt idx="39">
                  <c:v>30614.057399999998</c:v>
                </c:pt>
                <c:pt idx="40">
                  <c:v>30614.057399999998</c:v>
                </c:pt>
                <c:pt idx="41">
                  <c:v>30614.057399999998</c:v>
                </c:pt>
                <c:pt idx="42">
                  <c:v>30614.057399999998</c:v>
                </c:pt>
                <c:pt idx="43">
                  <c:v>30614.057399999998</c:v>
                </c:pt>
                <c:pt idx="44">
                  <c:v>30614.057399999998</c:v>
                </c:pt>
                <c:pt idx="45">
                  <c:v>30614.057399999998</c:v>
                </c:pt>
                <c:pt idx="46">
                  <c:v>30614.057399999998</c:v>
                </c:pt>
                <c:pt idx="47">
                  <c:v>30614.057399999998</c:v>
                </c:pt>
                <c:pt idx="48">
                  <c:v>32005.598366000006</c:v>
                </c:pt>
                <c:pt idx="49">
                  <c:v>32005.598366000006</c:v>
                </c:pt>
                <c:pt idx="50">
                  <c:v>32005.598366000006</c:v>
                </c:pt>
                <c:pt idx="51">
                  <c:v>32005.598366000006</c:v>
                </c:pt>
                <c:pt idx="52">
                  <c:v>32005.598366000006</c:v>
                </c:pt>
                <c:pt idx="53">
                  <c:v>32005.598366000006</c:v>
                </c:pt>
                <c:pt idx="54">
                  <c:v>32005.598366000006</c:v>
                </c:pt>
                <c:pt idx="55">
                  <c:v>32005.598366000006</c:v>
                </c:pt>
                <c:pt idx="56">
                  <c:v>32005.598366000006</c:v>
                </c:pt>
                <c:pt idx="57">
                  <c:v>32005.598366000006</c:v>
                </c:pt>
                <c:pt idx="58">
                  <c:v>32005.598366000006</c:v>
                </c:pt>
                <c:pt idx="59">
                  <c:v>32005.598366000006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6-4587-9DC8-4F943E90F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3349184"/>
        <c:axId val="113361696"/>
        <c:axId val="0"/>
      </c:bar3DChart>
      <c:catAx>
        <c:axId val="11334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61696"/>
        <c:crosses val="autoZero"/>
        <c:auto val="1"/>
        <c:lblAlgn val="r"/>
        <c:lblOffset val="100"/>
        <c:noMultiLvlLbl val="0"/>
      </c:catAx>
      <c:valAx>
        <c:axId val="113361696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4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Yearly Total Assets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'Balance Sheet'!$B$2:$F$2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'Balance Sheet'!$B$13:$F$13</c:f>
              <c:numCache>
                <c:formatCode>"$"#,##0</c:formatCode>
                <c:ptCount val="5"/>
                <c:pt idx="0">
                  <c:v>187156</c:v>
                </c:pt>
                <c:pt idx="1">
                  <c:v>289875.28000000003</c:v>
                </c:pt>
                <c:pt idx="2">
                  <c:v>417379.79920000018</c:v>
                </c:pt>
                <c:pt idx="3">
                  <c:v>572791.85504800046</c:v>
                </c:pt>
                <c:pt idx="4">
                  <c:v>759575.43453832052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D-473E-9D23-C272EA43B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3360608"/>
        <c:axId val="113355712"/>
        <c:axId val="0"/>
      </c:bar3DChart>
      <c:catAx>
        <c:axId val="11336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55712"/>
        <c:crosses val="autoZero"/>
        <c:auto val="1"/>
        <c:lblAlgn val="r"/>
        <c:lblOffset val="100"/>
        <c:noMultiLvlLbl val="0"/>
      </c:catAx>
      <c:valAx>
        <c:axId val="113355712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6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Yearly Total Capital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'Balance Sheet'!$B$2:$F$2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'Balance Sheet'!$B$23:$F$23</c:f>
              <c:numCache>
                <c:formatCode>"$"#,##0</c:formatCode>
                <c:ptCount val="5"/>
                <c:pt idx="0">
                  <c:v>180106</c:v>
                </c:pt>
                <c:pt idx="1">
                  <c:v>282120.28000000009</c:v>
                </c:pt>
                <c:pt idx="2">
                  <c:v>408849.29920000012</c:v>
                </c:pt>
                <c:pt idx="3">
                  <c:v>563408.30504800018</c:v>
                </c:pt>
                <c:pt idx="4">
                  <c:v>749253.52953832049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D-4461-8297-49F8B339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3351904"/>
        <c:axId val="113356800"/>
        <c:axId val="0"/>
      </c:bar3DChart>
      <c:catAx>
        <c:axId val="11335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56800"/>
        <c:crosses val="autoZero"/>
        <c:auto val="1"/>
        <c:lblAlgn val="r"/>
        <c:lblOffset val="100"/>
        <c:noMultiLvlLbl val="0"/>
      </c:catAx>
      <c:valAx>
        <c:axId val="11335680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5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image" Target="../media/image4.jpeg"/><Relationship Id="rId3" Type="http://schemas.openxmlformats.org/officeDocument/2006/relationships/chart" Target="../charts/chart19.xml"/><Relationship Id="rId7" Type="http://schemas.openxmlformats.org/officeDocument/2006/relationships/hyperlink" Target="#Sheet9!A1"/><Relationship Id="rId12" Type="http://schemas.openxmlformats.org/officeDocument/2006/relationships/image" Target="../media/image3.jpeg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hyperlink" Target="#Sheet8!A1"/><Relationship Id="rId5" Type="http://schemas.openxmlformats.org/officeDocument/2006/relationships/chart" Target="../charts/chart21.xml"/><Relationship Id="rId10" Type="http://schemas.microsoft.com/office/2007/relationships/hdphoto" Target="../media/hdphoto1.wdp"/><Relationship Id="rId4" Type="http://schemas.openxmlformats.org/officeDocument/2006/relationships/chart" Target="../charts/chart20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537881</xdr:colOff>
      <xdr:row>0</xdr:row>
      <xdr:rowOff>123263</xdr:rowOff>
    </xdr:from>
    <xdr:to>
      <xdr:col>19</xdr:col>
      <xdr:colOff>212912</xdr:colOff>
      <xdr:row>22</xdr:row>
      <xdr:rowOff>123265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958352" y="123263"/>
          <a:ext cx="8751795" cy="48409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3000">
            <a:solidFill>
              <a:schemeClr val="dk1"/>
            </a:solidFill>
            <a:effectLst/>
            <a:latin typeface="Candara" panose="020E0502030303020204" pitchFamily="34" charset="0"/>
            <a:ea typeface="+mn-ea"/>
            <a:cs typeface="+mn-cs"/>
          </a:endParaRPr>
        </a:p>
        <a:p>
          <a:pPr algn="ctr"/>
          <a:endParaRPr lang="en-US" sz="3000">
            <a:solidFill>
              <a:schemeClr val="dk1"/>
            </a:solidFill>
            <a:effectLst/>
            <a:latin typeface="Candara" panose="020E0502030303020204" pitchFamily="34" charset="0"/>
            <a:ea typeface="+mn-ea"/>
            <a:cs typeface="+mn-cs"/>
          </a:endParaRPr>
        </a:p>
        <a:p>
          <a:pPr algn="ctr"/>
          <a:endParaRPr lang="en-US" sz="3000">
            <a:solidFill>
              <a:schemeClr val="dk1"/>
            </a:solidFill>
            <a:effectLst/>
            <a:latin typeface="Candara" panose="020E0502030303020204" pitchFamily="34" charset="0"/>
            <a:ea typeface="+mn-ea"/>
            <a:cs typeface="+mn-cs"/>
          </a:endParaRPr>
        </a:p>
        <a:p>
          <a:pPr algn="ctr"/>
          <a:endParaRPr lang="en-US" sz="3000">
            <a:solidFill>
              <a:schemeClr val="dk1"/>
            </a:solidFill>
            <a:effectLst/>
            <a:latin typeface="Candara" panose="020E0502030303020204" pitchFamily="34" charset="0"/>
            <a:ea typeface="+mn-ea"/>
            <a:cs typeface="+mn-cs"/>
          </a:endParaRPr>
        </a:p>
        <a:p>
          <a:pPr algn="ctr"/>
          <a:endParaRPr lang="en-US" sz="3000">
            <a:solidFill>
              <a:schemeClr val="dk1"/>
            </a:solidFill>
            <a:effectLst/>
            <a:latin typeface="Candara" panose="020E0502030303020204" pitchFamily="34" charset="0"/>
            <a:ea typeface="+mn-ea"/>
            <a:cs typeface="+mn-cs"/>
          </a:endParaRPr>
        </a:p>
        <a:p>
          <a:pPr algn="ctr"/>
          <a:r>
            <a:rPr lang="en-US" sz="6000" i="1">
              <a:solidFill>
                <a:schemeClr val="accent1">
                  <a:lumMod val="75000"/>
                </a:schemeClr>
              </a:solidFill>
              <a:effectLst/>
              <a:latin typeface="Candara" panose="020E0502030303020204" pitchFamily="34" charset="0"/>
              <a:ea typeface="+mn-ea"/>
              <a:cs typeface="+mn-cs"/>
            </a:rPr>
            <a:t>Financial Plan</a:t>
          </a:r>
          <a:endParaRPr lang="en-US" sz="6000" i="1">
            <a:solidFill>
              <a:schemeClr val="accent1">
                <a:lumMod val="75000"/>
              </a:schemeClr>
            </a:solidFill>
            <a:latin typeface="Candara" panose="020E0502030303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563868</xdr:colOff>
      <xdr:row>0</xdr:row>
      <xdr:rowOff>18505</xdr:rowOff>
    </xdr:from>
    <xdr:to>
      <xdr:col>19</xdr:col>
      <xdr:colOff>109389</xdr:colOff>
      <xdr:row>18</xdr:row>
      <xdr:rowOff>2176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14260</xdr:colOff>
      <xdr:row>23</xdr:row>
      <xdr:rowOff>24962</xdr:rowOff>
    </xdr:from>
    <xdr:to>
      <xdr:col>8</xdr:col>
      <xdr:colOff>144889</xdr:colOff>
      <xdr:row>41</xdr:row>
      <xdr:rowOff>8633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580928</xdr:colOff>
      <xdr:row>23</xdr:row>
      <xdr:rowOff>31810</xdr:rowOff>
    </xdr:from>
    <xdr:to>
      <xdr:col>19</xdr:col>
      <xdr:colOff>126449</xdr:colOff>
      <xdr:row>41</xdr:row>
      <xdr:rowOff>15481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89749</xdr:colOff>
      <xdr:row>45</xdr:row>
      <xdr:rowOff>203626</xdr:rowOff>
    </xdr:from>
    <xdr:to>
      <xdr:col>8</xdr:col>
      <xdr:colOff>220378</xdr:colOff>
      <xdr:row>63</xdr:row>
      <xdr:rowOff>187297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13608</xdr:colOff>
      <xdr:row>45</xdr:row>
      <xdr:rowOff>193217</xdr:rowOff>
    </xdr:from>
    <xdr:to>
      <xdr:col>19</xdr:col>
      <xdr:colOff>144236</xdr:colOff>
      <xdr:row>63</xdr:row>
      <xdr:rowOff>176888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69</xdr:row>
      <xdr:rowOff>21771</xdr:rowOff>
    </xdr:from>
    <xdr:to>
      <xdr:col>8</xdr:col>
      <xdr:colOff>130629</xdr:colOff>
      <xdr:row>87</xdr:row>
      <xdr:rowOff>5443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32657</xdr:colOff>
      <xdr:row>69</xdr:row>
      <xdr:rowOff>26886</xdr:rowOff>
    </xdr:from>
    <xdr:to>
      <xdr:col>19</xdr:col>
      <xdr:colOff>163285</xdr:colOff>
      <xdr:row>87</xdr:row>
      <xdr:rowOff>10558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32658</xdr:colOff>
      <xdr:row>93</xdr:row>
      <xdr:rowOff>176734</xdr:rowOff>
    </xdr:from>
    <xdr:to>
      <xdr:col>8</xdr:col>
      <xdr:colOff>163287</xdr:colOff>
      <xdr:row>111</xdr:row>
      <xdr:rowOff>160405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36260</xdr:colOff>
      <xdr:row>93</xdr:row>
      <xdr:rowOff>163286</xdr:rowOff>
    </xdr:from>
    <xdr:to>
      <xdr:col>19</xdr:col>
      <xdr:colOff>166888</xdr:colOff>
      <xdr:row>111</xdr:row>
      <xdr:rowOff>146957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117</xdr:row>
      <xdr:rowOff>31055</xdr:rowOff>
    </xdr:from>
    <xdr:to>
      <xdr:col>8</xdr:col>
      <xdr:colOff>130629</xdr:colOff>
      <xdr:row>135</xdr:row>
      <xdr:rowOff>14727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7044</xdr:colOff>
      <xdr:row>117</xdr:row>
      <xdr:rowOff>32657</xdr:rowOff>
    </xdr:from>
    <xdr:to>
      <xdr:col>19</xdr:col>
      <xdr:colOff>137672</xdr:colOff>
      <xdr:row>135</xdr:row>
      <xdr:rowOff>16329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20492</xdr:colOff>
      <xdr:row>140</xdr:row>
      <xdr:rowOff>21773</xdr:rowOff>
    </xdr:from>
    <xdr:to>
      <xdr:col>19</xdr:col>
      <xdr:colOff>151120</xdr:colOff>
      <xdr:row>158</xdr:row>
      <xdr:rowOff>5444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32656</xdr:colOff>
      <xdr:row>140</xdr:row>
      <xdr:rowOff>43542</xdr:rowOff>
    </xdr:from>
    <xdr:to>
      <xdr:col>8</xdr:col>
      <xdr:colOff>163285</xdr:colOff>
      <xdr:row>158</xdr:row>
      <xdr:rowOff>27213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163</xdr:row>
      <xdr:rowOff>21770</xdr:rowOff>
    </xdr:from>
    <xdr:to>
      <xdr:col>8</xdr:col>
      <xdr:colOff>130629</xdr:colOff>
      <xdr:row>181</xdr:row>
      <xdr:rowOff>5441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11</xdr:col>
      <xdr:colOff>32656</xdr:colOff>
      <xdr:row>163</xdr:row>
      <xdr:rowOff>32657</xdr:rowOff>
    </xdr:from>
    <xdr:to>
      <xdr:col>19</xdr:col>
      <xdr:colOff>163284</xdr:colOff>
      <xdr:row>181</xdr:row>
      <xdr:rowOff>16328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13609</xdr:colOff>
      <xdr:row>0</xdr:row>
      <xdr:rowOff>27218</xdr:rowOff>
    </xdr:from>
    <xdr:to>
      <xdr:col>8</xdr:col>
      <xdr:colOff>144238</xdr:colOff>
      <xdr:row>18</xdr:row>
      <xdr:rowOff>10889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DEDE166-BE12-4270-A6F7-E59AD7563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28576</xdr:colOff>
      <xdr:row>1</xdr:row>
      <xdr:rowOff>176212</xdr:rowOff>
    </xdr:from>
    <xdr:to>
      <xdr:col>6</xdr:col>
      <xdr:colOff>561976</xdr:colOff>
      <xdr:row>7</xdr:row>
      <xdr:rowOff>266700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0AD876-96BC-4FA1-BEEA-CC60726E1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1</xdr:row>
      <xdr:rowOff>176211</xdr:rowOff>
    </xdr:from>
    <xdr:to>
      <xdr:col>15</xdr:col>
      <xdr:colOff>0</xdr:colOff>
      <xdr:row>7</xdr:row>
      <xdr:rowOff>266699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57A322-8C91-420F-930D-69CCD39EC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47625</xdr:colOff>
      <xdr:row>9</xdr:row>
      <xdr:rowOff>14287</xdr:rowOff>
    </xdr:from>
    <xdr:to>
      <xdr:col>6</xdr:col>
      <xdr:colOff>571501</xdr:colOff>
      <xdr:row>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B09A21F-22C9-4EE2-9648-7313199C6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47624</xdr:colOff>
      <xdr:row>9</xdr:row>
      <xdr:rowOff>14287</xdr:rowOff>
    </xdr:from>
    <xdr:to>
      <xdr:col>14</xdr:col>
      <xdr:colOff>609599</xdr:colOff>
      <xdr:row>14</xdr:row>
      <xdr:rowOff>255460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CF1D180-A542-4547-A487-980F62E23C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47625</xdr:colOff>
      <xdr:row>16</xdr:row>
      <xdr:rowOff>42861</xdr:rowOff>
    </xdr:from>
    <xdr:to>
      <xdr:col>6</xdr:col>
      <xdr:colOff>571881</xdr:colOff>
      <xdr:row>22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630CD47-4651-4987-978D-10700BDDA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71437</xdr:colOff>
      <xdr:row>16</xdr:row>
      <xdr:rowOff>43814</xdr:rowOff>
    </xdr:from>
    <xdr:to>
      <xdr:col>14</xdr:col>
      <xdr:colOff>595693</xdr:colOff>
      <xdr:row>22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28B085B-8E0C-4FF5-9CB0-2BD8FA67F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8</xdr:row>
      <xdr:rowOff>19051</xdr:rowOff>
    </xdr:from>
    <xdr:to>
      <xdr:col>6</xdr:col>
      <xdr:colOff>595122</xdr:colOff>
      <xdr:row>8</xdr:row>
      <xdr:rowOff>247651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1F8912F-29DA-4F18-9CE8-973A24E97D4D}"/>
            </a:ext>
          </a:extLst>
        </xdr:cNvPr>
        <xdr:cNvSpPr txBox="1"/>
      </xdr:nvSpPr>
      <xdr:spPr>
        <a:xfrm>
          <a:off x="19050" y="2114551"/>
          <a:ext cx="4471797" cy="228600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lang="en-US" sz="1400">
              <a:solidFill>
                <a:schemeClr val="bg1"/>
              </a:solidFill>
              <a:latin typeface="Aharoni" panose="02010803020104030203" pitchFamily="2" charset="-79"/>
              <a:cs typeface="Aharoni" panose="02010803020104030203" pitchFamily="2" charset="-79"/>
            </a:rPr>
            <a:t>Gross Profit</a:t>
          </a:r>
        </a:p>
      </xdr:txBody>
    </xdr:sp>
    <xdr:clientData/>
  </xdr:twoCellAnchor>
  <xdr:twoCellAnchor>
    <xdr:from>
      <xdr:col>0</xdr:col>
      <xdr:colOff>19050</xdr:colOff>
      <xdr:row>15</xdr:row>
      <xdr:rowOff>47625</xdr:rowOff>
    </xdr:from>
    <xdr:to>
      <xdr:col>6</xdr:col>
      <xdr:colOff>595122</xdr:colOff>
      <xdr:row>16</xdr:row>
      <xdr:rowOff>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4221292-792F-4640-816B-8B15BD5DA19E}"/>
            </a:ext>
          </a:extLst>
        </xdr:cNvPr>
        <xdr:cNvSpPr txBox="1"/>
      </xdr:nvSpPr>
      <xdr:spPr>
        <a:xfrm>
          <a:off x="19050" y="3657600"/>
          <a:ext cx="4471797" cy="238125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i="0" baseline="0">
              <a:solidFill>
                <a:schemeClr val="bg1"/>
              </a:solidFill>
              <a:effectLst/>
              <a:latin typeface="Aharoni" panose="02010803020104030203" pitchFamily="2" charset="-79"/>
              <a:ea typeface="+mn-ea"/>
              <a:cs typeface="Aharoni" panose="02010803020104030203" pitchFamily="2" charset="-79"/>
            </a:rPr>
            <a:t>Equity</a:t>
          </a:r>
          <a:endParaRPr lang="en-US" sz="1400">
            <a:solidFill>
              <a:schemeClr val="bg1"/>
            </a:solidFill>
            <a:latin typeface="Aharoni" panose="02010803020104030203" pitchFamily="2" charset="-79"/>
            <a:cs typeface="Aharoni" panose="02010803020104030203" pitchFamily="2" charset="-79"/>
          </a:endParaRPr>
        </a:p>
      </xdr:txBody>
    </xdr:sp>
    <xdr:clientData/>
  </xdr:twoCellAnchor>
  <xdr:twoCellAnchor>
    <xdr:from>
      <xdr:col>7</xdr:col>
      <xdr:colOff>22411</xdr:colOff>
      <xdr:row>8</xdr:row>
      <xdr:rowOff>19051</xdr:rowOff>
    </xdr:from>
    <xdr:to>
      <xdr:col>16</xdr:col>
      <xdr:colOff>5020</xdr:colOff>
      <xdr:row>8</xdr:row>
      <xdr:rowOff>247651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1103C9D-B557-4A8D-AB53-C899227AAD92}"/>
            </a:ext>
          </a:extLst>
        </xdr:cNvPr>
        <xdr:cNvSpPr txBox="1"/>
      </xdr:nvSpPr>
      <xdr:spPr>
        <a:xfrm>
          <a:off x="4527736" y="2114551"/>
          <a:ext cx="4697484" cy="228600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i="0" baseline="0">
              <a:solidFill>
                <a:schemeClr val="bg1"/>
              </a:solidFill>
              <a:effectLst/>
              <a:latin typeface="Aharoni" panose="02010803020104030203" pitchFamily="2" charset="-79"/>
              <a:ea typeface="+mn-ea"/>
              <a:cs typeface="Aharoni" panose="02010803020104030203" pitchFamily="2" charset="-79"/>
            </a:rPr>
            <a:t>      Net Profit</a:t>
          </a:r>
          <a:endParaRPr lang="en-US" sz="1400">
            <a:solidFill>
              <a:schemeClr val="bg1"/>
            </a:solidFill>
            <a:effectLst/>
            <a:latin typeface="Aharoni" panose="02010803020104030203" pitchFamily="2" charset="-79"/>
            <a:cs typeface="Aharoni" panose="02010803020104030203" pitchFamily="2" charset="-79"/>
          </a:endParaRPr>
        </a:p>
        <a:p>
          <a:pPr algn="ctr"/>
          <a:endParaRPr lang="en-US" sz="1400">
            <a:solidFill>
              <a:schemeClr val="bg1"/>
            </a:solidFill>
            <a:latin typeface="Aharoni" panose="02010803020104030203" pitchFamily="2" charset="-79"/>
            <a:cs typeface="Aharoni" panose="02010803020104030203" pitchFamily="2" charset="-79"/>
          </a:endParaRPr>
        </a:p>
      </xdr:txBody>
    </xdr:sp>
    <xdr:clientData/>
  </xdr:twoCellAnchor>
  <xdr:twoCellAnchor>
    <xdr:from>
      <xdr:col>7</xdr:col>
      <xdr:colOff>22411</xdr:colOff>
      <xdr:row>15</xdr:row>
      <xdr:rowOff>47625</xdr:rowOff>
    </xdr:from>
    <xdr:to>
      <xdr:col>16</xdr:col>
      <xdr:colOff>5020</xdr:colOff>
      <xdr:row>16</xdr:row>
      <xdr:rowOff>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0FBB3E0-B184-4467-9992-A86DD6CB1C1C}"/>
            </a:ext>
          </a:extLst>
        </xdr:cNvPr>
        <xdr:cNvSpPr txBox="1"/>
      </xdr:nvSpPr>
      <xdr:spPr>
        <a:xfrm>
          <a:off x="4527736" y="3657600"/>
          <a:ext cx="4697484" cy="238125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i="0" baseline="0">
              <a:solidFill>
                <a:schemeClr val="bg1"/>
              </a:solidFill>
              <a:effectLst/>
              <a:latin typeface="Aharoni" panose="02010803020104030203" pitchFamily="2" charset="-79"/>
              <a:ea typeface="+mn-ea"/>
              <a:cs typeface="Aharoni" panose="02010803020104030203" pitchFamily="2" charset="-79"/>
            </a:rPr>
            <a:t>Fixed Assets</a:t>
          </a:r>
          <a:endParaRPr lang="en-US" sz="1400">
            <a:solidFill>
              <a:schemeClr val="bg1"/>
            </a:solidFill>
            <a:effectLst/>
            <a:latin typeface="Aharoni" panose="02010803020104030203" pitchFamily="2" charset="-79"/>
            <a:cs typeface="Aharoni" panose="02010803020104030203" pitchFamily="2" charset="-79"/>
          </a:endParaRPr>
        </a:p>
        <a:p>
          <a:pPr algn="ctr"/>
          <a:endParaRPr lang="en-US" sz="1400">
            <a:solidFill>
              <a:schemeClr val="bg1"/>
            </a:solidFill>
            <a:latin typeface="Aharoni" panose="02010803020104030203" pitchFamily="2" charset="-79"/>
            <a:cs typeface="Aharoni" panose="02010803020104030203" pitchFamily="2" charset="-79"/>
          </a:endParaRPr>
        </a:p>
      </xdr:txBody>
    </xdr:sp>
    <xdr:clientData/>
  </xdr:twoCellAnchor>
  <xdr:twoCellAnchor>
    <xdr:from>
      <xdr:col>0</xdr:col>
      <xdr:colOff>19050</xdr:colOff>
      <xdr:row>0</xdr:row>
      <xdr:rowOff>47625</xdr:rowOff>
    </xdr:from>
    <xdr:to>
      <xdr:col>6</xdr:col>
      <xdr:colOff>595122</xdr:colOff>
      <xdr:row>1</xdr:row>
      <xdr:rowOff>150495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143846A-A135-4E3C-A769-6A7D815C35DC}"/>
            </a:ext>
          </a:extLst>
        </xdr:cNvPr>
        <xdr:cNvSpPr txBox="1"/>
      </xdr:nvSpPr>
      <xdr:spPr>
        <a:xfrm>
          <a:off x="19050" y="552450"/>
          <a:ext cx="4471797" cy="236220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>
              <a:solidFill>
                <a:schemeClr val="bg1"/>
              </a:solidFill>
              <a:latin typeface="Aharoni" panose="02010803020104030203" pitchFamily="2" charset="-79"/>
              <a:cs typeface="Aharoni" panose="02010803020104030203" pitchFamily="2" charset="-79"/>
            </a:rPr>
            <a:t>Revenue</a:t>
          </a:r>
        </a:p>
      </xdr:txBody>
    </xdr:sp>
    <xdr:clientData/>
  </xdr:twoCellAnchor>
  <xdr:twoCellAnchor>
    <xdr:from>
      <xdr:col>8</xdr:col>
      <xdr:colOff>3361</xdr:colOff>
      <xdr:row>0</xdr:row>
      <xdr:rowOff>47625</xdr:rowOff>
    </xdr:from>
    <xdr:to>
      <xdr:col>16</xdr:col>
      <xdr:colOff>0</xdr:colOff>
      <xdr:row>1</xdr:row>
      <xdr:rowOff>150495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516B4B8-DF98-4A89-A1B6-FA29E674DBF7}"/>
            </a:ext>
          </a:extLst>
        </xdr:cNvPr>
        <xdr:cNvSpPr txBox="1"/>
      </xdr:nvSpPr>
      <xdr:spPr>
        <a:xfrm>
          <a:off x="4527736" y="552450"/>
          <a:ext cx="4692464" cy="236220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i="0" baseline="0">
              <a:solidFill>
                <a:schemeClr val="bg1"/>
              </a:solidFill>
              <a:effectLst/>
              <a:latin typeface="Aharoni" panose="02010803020104030203" pitchFamily="2" charset="-79"/>
              <a:ea typeface="+mn-ea"/>
              <a:cs typeface="Aharoni" panose="02010803020104030203" pitchFamily="2" charset="-79"/>
            </a:rPr>
            <a:t>Cost of Revenue</a:t>
          </a:r>
          <a:endParaRPr lang="en-US" sz="1400">
            <a:solidFill>
              <a:schemeClr val="bg1"/>
            </a:solidFill>
            <a:effectLst/>
            <a:latin typeface="Aharoni" panose="02010803020104030203" pitchFamily="2" charset="-79"/>
            <a:cs typeface="Aharoni" panose="02010803020104030203" pitchFamily="2" charset="-79"/>
          </a:endParaRPr>
        </a:p>
        <a:p>
          <a:pPr algn="ctr"/>
          <a:endParaRPr lang="en-US" sz="1400">
            <a:solidFill>
              <a:schemeClr val="bg1"/>
            </a:solidFill>
            <a:latin typeface="Aharoni" panose="02010803020104030203" pitchFamily="2" charset="-79"/>
            <a:cs typeface="Aharoni" panose="02010803020104030203" pitchFamily="2" charset="-79"/>
          </a:endParaRPr>
        </a:p>
      </xdr:txBody>
    </xdr:sp>
    <xdr:clientData/>
  </xdr:twoCellAnchor>
  <xdr:twoCellAnchor editAs="oneCell">
    <xdr:from>
      <xdr:col>8</xdr:col>
      <xdr:colOff>276780</xdr:colOff>
      <xdr:row>0</xdr:row>
      <xdr:rowOff>0</xdr:rowOff>
    </xdr:from>
    <xdr:to>
      <xdr:col>8</xdr:col>
      <xdr:colOff>276780</xdr:colOff>
      <xdr:row>4</xdr:row>
      <xdr:rowOff>157442</xdr:rowOff>
    </xdr:to>
    <xdr:pic>
      <xdr:nvPicPr>
        <xdr:cNvPr id="18" name="Picture 17" descr="https://cdn2.iconfinder.com/data/icons/seo-web-optomization-ultimate-set/512/profit-512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D4E71F4-1335-45A7-97F5-B3C9238CC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1155" y="0"/>
          <a:ext cx="0" cy="852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589990</xdr:colOff>
      <xdr:row>0</xdr:row>
      <xdr:rowOff>0</xdr:rowOff>
    </xdr:from>
    <xdr:to>
      <xdr:col>1</xdr:col>
      <xdr:colOff>589990</xdr:colOff>
      <xdr:row>4</xdr:row>
      <xdr:rowOff>67235</xdr:rowOff>
    </xdr:to>
    <xdr:pic>
      <xdr:nvPicPr>
        <xdr:cNvPr id="19" name="Picture 18" descr="http://4.bp.blogspot.com/-KU8mQCWKyQk/UpQOwUGFChI/AAAAAAAAAhw/FTZIWxh8MfQ/s1600/home.png">
          <a:extLst>
            <a:ext uri="{FF2B5EF4-FFF2-40B4-BE49-F238E27FC236}">
              <a16:creationId xmlns:a16="http://schemas.microsoft.com/office/drawing/2014/main" id="{138CEAF2-C7B0-47A2-B0A5-7D6B9523A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0" b="89990" l="0" r="100000">
                      <a14:foregroundMark x1="32332" y1="29129" x2="32332" y2="29129"/>
                      <a14:foregroundMark x1="55255" y1="71872" x2="55255" y2="7187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590" y="11206"/>
          <a:ext cx="0" cy="76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30817</xdr:colOff>
      <xdr:row>0</xdr:row>
      <xdr:rowOff>0</xdr:rowOff>
    </xdr:from>
    <xdr:to>
      <xdr:col>13</xdr:col>
      <xdr:colOff>30817</xdr:colOff>
      <xdr:row>4</xdr:row>
      <xdr:rowOff>56029</xdr:rowOff>
    </xdr:to>
    <xdr:pic>
      <xdr:nvPicPr>
        <xdr:cNvPr id="20" name="Picture 19" descr="https://image.freepik.com/free-icon/ascendant-bars-graphic_318-49919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CA13287-7B70-4DD6-8456-4E173A933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4667" y="33618"/>
          <a:ext cx="0" cy="751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219076</xdr:colOff>
      <xdr:row>0</xdr:row>
      <xdr:rowOff>0</xdr:rowOff>
    </xdr:from>
    <xdr:to>
      <xdr:col>9</xdr:col>
      <xdr:colOff>219076</xdr:colOff>
      <xdr:row>2</xdr:row>
      <xdr:rowOff>142875</xdr:rowOff>
    </xdr:to>
    <xdr:pic>
      <xdr:nvPicPr>
        <xdr:cNvPr id="23" name="Picture 22" descr="https://image.freepik.com/free-icon/ascendant-bars-graphic_318-49919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2EECB97-9F13-475E-8193-39BAC446B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6" y="47625"/>
          <a:ext cx="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8:P21"/>
  <sheetViews>
    <sheetView showGridLines="0" zoomScale="85" zoomScaleNormal="85" workbookViewId="0">
      <selection activeCell="G7" sqref="G7"/>
    </sheetView>
  </sheetViews>
  <sheetFormatPr defaultRowHeight="14.4" x14ac:dyDescent="0.55000000000000004"/>
  <sheetData>
    <row r="8" spans="1:16" x14ac:dyDescent="0.55000000000000004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6" x14ac:dyDescent="0.55000000000000004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x14ac:dyDescent="0.55000000000000004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x14ac:dyDescent="0.55000000000000004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16" x14ac:dyDescent="0.55000000000000004">
      <c r="A12" s="43"/>
      <c r="B12" s="43"/>
      <c r="C12" s="43"/>
      <c r="E12" s="43"/>
      <c r="F12" s="43"/>
      <c r="H12" s="43"/>
      <c r="I12" s="43"/>
      <c r="J12" s="43"/>
      <c r="K12" s="43"/>
      <c r="L12" s="43"/>
      <c r="M12" s="43"/>
      <c r="N12" s="43"/>
      <c r="O12" s="43"/>
      <c r="P12" s="43"/>
    </row>
    <row r="13" spans="1:16" ht="65.7" x14ac:dyDescent="0.55000000000000004">
      <c r="A13" s="43"/>
      <c r="B13" s="43"/>
      <c r="C13" s="43"/>
      <c r="D13" s="43"/>
      <c r="E13" s="43"/>
      <c r="F13" s="85"/>
      <c r="G13" s="43"/>
      <c r="H13" s="43"/>
      <c r="I13" s="91"/>
      <c r="J13" s="43"/>
      <c r="K13" s="43"/>
      <c r="L13" s="43"/>
      <c r="M13" s="43"/>
      <c r="N13" s="43"/>
      <c r="O13" s="43"/>
      <c r="P13" s="43"/>
    </row>
    <row r="14" spans="1:16" x14ac:dyDescent="0.55000000000000004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spans="1:16" x14ac:dyDescent="0.55000000000000004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</row>
    <row r="16" spans="1:16" x14ac:dyDescent="0.55000000000000004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1:16" x14ac:dyDescent="0.55000000000000004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1:16" x14ac:dyDescent="0.55000000000000004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1:16" x14ac:dyDescent="0.55000000000000004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1:16" x14ac:dyDescent="0.55000000000000004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</row>
    <row r="21" spans="1:16" x14ac:dyDescent="0.55000000000000004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/>
  <dimension ref="A1:BJ35"/>
  <sheetViews>
    <sheetView showGridLines="0" zoomScale="85" zoomScaleNormal="85" workbookViewId="0">
      <selection activeCell="B19" sqref="B19"/>
    </sheetView>
  </sheetViews>
  <sheetFormatPr defaultColWidth="9.26171875" defaultRowHeight="15.6" x14ac:dyDescent="0.6"/>
  <cols>
    <col min="1" max="1" width="44.68359375" style="18" customWidth="1"/>
    <col min="2" max="2" width="18.68359375" style="18" bestFit="1" customWidth="1"/>
    <col min="3" max="3" width="15" style="18" customWidth="1"/>
    <col min="4" max="12" width="15" style="21" customWidth="1"/>
    <col min="13" max="17" width="15" style="13" customWidth="1"/>
    <col min="18" max="62" width="15" style="10" customWidth="1"/>
    <col min="63" max="63" width="9.26171875" style="10" customWidth="1"/>
    <col min="64" max="16384" width="9.26171875" style="10"/>
  </cols>
  <sheetData>
    <row r="1" spans="1:62" x14ac:dyDescent="0.6">
      <c r="A1" s="112"/>
      <c r="B1" s="113"/>
      <c r="C1" s="133"/>
      <c r="D1" s="133"/>
      <c r="E1" s="133"/>
      <c r="F1" s="133"/>
      <c r="G1" s="133"/>
      <c r="H1" s="133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</row>
    <row r="2" spans="1:62" x14ac:dyDescent="0.6">
      <c r="A2" s="112"/>
      <c r="B2" s="113"/>
      <c r="C2" s="113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</row>
    <row r="3" spans="1:62" ht="16.8" x14ac:dyDescent="0.65">
      <c r="A3" s="222" t="s">
        <v>241</v>
      </c>
      <c r="B3" s="223"/>
      <c r="C3" s="79" t="s">
        <v>21</v>
      </c>
      <c r="D3" s="79" t="s">
        <v>22</v>
      </c>
      <c r="E3" s="79" t="s">
        <v>23</v>
      </c>
      <c r="F3" s="79" t="s">
        <v>24</v>
      </c>
      <c r="G3" s="79" t="s">
        <v>25</v>
      </c>
      <c r="H3" s="79" t="s">
        <v>26</v>
      </c>
      <c r="I3" s="79" t="s">
        <v>27</v>
      </c>
      <c r="J3" s="79" t="s">
        <v>28</v>
      </c>
      <c r="K3" s="79" t="s">
        <v>29</v>
      </c>
      <c r="L3" s="79" t="s">
        <v>30</v>
      </c>
      <c r="M3" s="79" t="s">
        <v>31</v>
      </c>
      <c r="N3" s="79" t="s">
        <v>32</v>
      </c>
      <c r="O3" s="79" t="s">
        <v>54</v>
      </c>
      <c r="P3" s="79" t="s">
        <v>55</v>
      </c>
      <c r="Q3" s="79" t="s">
        <v>56</v>
      </c>
      <c r="R3" s="79" t="s">
        <v>57</v>
      </c>
      <c r="S3" s="79" t="s">
        <v>58</v>
      </c>
      <c r="T3" s="79" t="s">
        <v>59</v>
      </c>
      <c r="U3" s="79" t="s">
        <v>60</v>
      </c>
      <c r="V3" s="79" t="s">
        <v>61</v>
      </c>
      <c r="W3" s="79" t="s">
        <v>62</v>
      </c>
      <c r="X3" s="79" t="s">
        <v>63</v>
      </c>
      <c r="Y3" s="79" t="s">
        <v>64</v>
      </c>
      <c r="Z3" s="79" t="s">
        <v>65</v>
      </c>
      <c r="AA3" s="79" t="s">
        <v>66</v>
      </c>
      <c r="AB3" s="79" t="s">
        <v>67</v>
      </c>
      <c r="AC3" s="79" t="s">
        <v>68</v>
      </c>
      <c r="AD3" s="79" t="s">
        <v>69</v>
      </c>
      <c r="AE3" s="79" t="s">
        <v>70</v>
      </c>
      <c r="AF3" s="79" t="s">
        <v>71</v>
      </c>
      <c r="AG3" s="79" t="s">
        <v>72</v>
      </c>
      <c r="AH3" s="79" t="s">
        <v>73</v>
      </c>
      <c r="AI3" s="79" t="s">
        <v>74</v>
      </c>
      <c r="AJ3" s="79" t="s">
        <v>75</v>
      </c>
      <c r="AK3" s="79" t="s">
        <v>76</v>
      </c>
      <c r="AL3" s="79" t="s">
        <v>77</v>
      </c>
      <c r="AM3" s="79" t="s">
        <v>78</v>
      </c>
      <c r="AN3" s="79" t="s">
        <v>79</v>
      </c>
      <c r="AO3" s="79" t="s">
        <v>80</v>
      </c>
      <c r="AP3" s="79" t="s">
        <v>81</v>
      </c>
      <c r="AQ3" s="79" t="s">
        <v>82</v>
      </c>
      <c r="AR3" s="79" t="s">
        <v>83</v>
      </c>
      <c r="AS3" s="79" t="s">
        <v>84</v>
      </c>
      <c r="AT3" s="79" t="s">
        <v>85</v>
      </c>
      <c r="AU3" s="79" t="s">
        <v>86</v>
      </c>
      <c r="AV3" s="79" t="s">
        <v>87</v>
      </c>
      <c r="AW3" s="79" t="s">
        <v>88</v>
      </c>
      <c r="AX3" s="79" t="s">
        <v>89</v>
      </c>
      <c r="AY3" s="79" t="s">
        <v>90</v>
      </c>
      <c r="AZ3" s="79" t="s">
        <v>91</v>
      </c>
      <c r="BA3" s="79" t="s">
        <v>92</v>
      </c>
      <c r="BB3" s="79" t="s">
        <v>93</v>
      </c>
      <c r="BC3" s="79" t="s">
        <v>94</v>
      </c>
      <c r="BD3" s="79" t="s">
        <v>95</v>
      </c>
      <c r="BE3" s="79" t="s">
        <v>96</v>
      </c>
      <c r="BF3" s="79" t="s">
        <v>97</v>
      </c>
      <c r="BG3" s="79" t="s">
        <v>98</v>
      </c>
      <c r="BH3" s="79" t="s">
        <v>99</v>
      </c>
      <c r="BI3" s="79" t="s">
        <v>100</v>
      </c>
      <c r="BJ3" s="79" t="s">
        <v>101</v>
      </c>
    </row>
    <row r="4" spans="1:62" x14ac:dyDescent="0.6">
      <c r="A4" s="224" t="s">
        <v>240</v>
      </c>
      <c r="B4" s="225"/>
      <c r="C4" s="197">
        <f t="shared" ref="C4:AH4" si="0">B26</f>
        <v>47000</v>
      </c>
      <c r="D4" s="197">
        <f t="shared" si="0"/>
        <v>47000</v>
      </c>
      <c r="E4" s="197">
        <f t="shared" si="0"/>
        <v>47000</v>
      </c>
      <c r="F4" s="197">
        <f t="shared" si="0"/>
        <v>47000</v>
      </c>
      <c r="G4" s="197">
        <f t="shared" si="0"/>
        <v>47000</v>
      </c>
      <c r="H4" s="197">
        <f t="shared" si="0"/>
        <v>47000</v>
      </c>
      <c r="I4" s="197">
        <f t="shared" si="0"/>
        <v>47000</v>
      </c>
      <c r="J4" s="197">
        <f t="shared" si="0"/>
        <v>47000</v>
      </c>
      <c r="K4" s="197">
        <f t="shared" si="0"/>
        <v>47000</v>
      </c>
      <c r="L4" s="197">
        <f t="shared" si="0"/>
        <v>47000</v>
      </c>
      <c r="M4" s="197">
        <f t="shared" si="0"/>
        <v>47000</v>
      </c>
      <c r="N4" s="197">
        <f t="shared" si="0"/>
        <v>47000</v>
      </c>
      <c r="O4" s="197">
        <f t="shared" si="0"/>
        <v>51700.000000000007</v>
      </c>
      <c r="P4" s="197">
        <f t="shared" si="0"/>
        <v>51700.000000000007</v>
      </c>
      <c r="Q4" s="197">
        <f t="shared" si="0"/>
        <v>51700.000000000007</v>
      </c>
      <c r="R4" s="197">
        <f t="shared" si="0"/>
        <v>51700.000000000007</v>
      </c>
      <c r="S4" s="197">
        <f t="shared" si="0"/>
        <v>51700.000000000007</v>
      </c>
      <c r="T4" s="197">
        <f t="shared" si="0"/>
        <v>51700.000000000007</v>
      </c>
      <c r="U4" s="197">
        <f t="shared" si="0"/>
        <v>51700.000000000007</v>
      </c>
      <c r="V4" s="197">
        <f t="shared" si="0"/>
        <v>51700.000000000007</v>
      </c>
      <c r="W4" s="197">
        <f t="shared" si="0"/>
        <v>51700.000000000007</v>
      </c>
      <c r="X4" s="197">
        <f t="shared" si="0"/>
        <v>51700.000000000007</v>
      </c>
      <c r="Y4" s="197">
        <f t="shared" si="0"/>
        <v>51700.000000000007</v>
      </c>
      <c r="Z4" s="197">
        <f t="shared" si="0"/>
        <v>51700.000000000007</v>
      </c>
      <c r="AA4" s="197">
        <f t="shared" si="0"/>
        <v>56870.000000000015</v>
      </c>
      <c r="AB4" s="197">
        <f t="shared" si="0"/>
        <v>56870.000000000015</v>
      </c>
      <c r="AC4" s="197">
        <f t="shared" si="0"/>
        <v>56870.000000000015</v>
      </c>
      <c r="AD4" s="197">
        <f t="shared" si="0"/>
        <v>56870.000000000015</v>
      </c>
      <c r="AE4" s="197">
        <f t="shared" si="0"/>
        <v>56870.000000000015</v>
      </c>
      <c r="AF4" s="197">
        <f t="shared" si="0"/>
        <v>56870.000000000015</v>
      </c>
      <c r="AG4" s="197">
        <f t="shared" si="0"/>
        <v>56870.000000000015</v>
      </c>
      <c r="AH4" s="197">
        <f t="shared" si="0"/>
        <v>56870.000000000015</v>
      </c>
      <c r="AI4" s="197">
        <f t="shared" ref="AI4:BJ4" si="1">AH26</f>
        <v>56870.000000000015</v>
      </c>
      <c r="AJ4" s="197">
        <f t="shared" si="1"/>
        <v>56870.000000000015</v>
      </c>
      <c r="AK4" s="197">
        <f t="shared" si="1"/>
        <v>56870.000000000015</v>
      </c>
      <c r="AL4" s="197">
        <f t="shared" si="1"/>
        <v>56870.000000000015</v>
      </c>
      <c r="AM4" s="197">
        <f t="shared" si="1"/>
        <v>62557.000000000022</v>
      </c>
      <c r="AN4" s="197">
        <f t="shared" si="1"/>
        <v>62557.000000000022</v>
      </c>
      <c r="AO4" s="197">
        <f t="shared" si="1"/>
        <v>62557.000000000022</v>
      </c>
      <c r="AP4" s="197">
        <f t="shared" si="1"/>
        <v>62557.000000000022</v>
      </c>
      <c r="AQ4" s="197">
        <f t="shared" si="1"/>
        <v>62557.000000000022</v>
      </c>
      <c r="AR4" s="197">
        <f t="shared" si="1"/>
        <v>62557.000000000022</v>
      </c>
      <c r="AS4" s="197">
        <f t="shared" si="1"/>
        <v>62557.000000000022</v>
      </c>
      <c r="AT4" s="197">
        <f t="shared" si="1"/>
        <v>62557.000000000022</v>
      </c>
      <c r="AU4" s="197">
        <f t="shared" si="1"/>
        <v>62557.000000000022</v>
      </c>
      <c r="AV4" s="197">
        <f t="shared" si="1"/>
        <v>62557.000000000022</v>
      </c>
      <c r="AW4" s="197">
        <f t="shared" si="1"/>
        <v>62557.000000000022</v>
      </c>
      <c r="AX4" s="197">
        <f t="shared" si="1"/>
        <v>62557.000000000022</v>
      </c>
      <c r="AY4" s="197">
        <f t="shared" si="1"/>
        <v>68812.700000000026</v>
      </c>
      <c r="AZ4" s="197">
        <f t="shared" si="1"/>
        <v>68812.700000000026</v>
      </c>
      <c r="BA4" s="197">
        <f t="shared" si="1"/>
        <v>68812.700000000026</v>
      </c>
      <c r="BB4" s="197">
        <f t="shared" si="1"/>
        <v>68812.700000000026</v>
      </c>
      <c r="BC4" s="197">
        <f t="shared" si="1"/>
        <v>68812.700000000026</v>
      </c>
      <c r="BD4" s="197">
        <f t="shared" si="1"/>
        <v>68812.700000000026</v>
      </c>
      <c r="BE4" s="197">
        <f t="shared" si="1"/>
        <v>68812.700000000026</v>
      </c>
      <c r="BF4" s="197">
        <f t="shared" si="1"/>
        <v>68812.700000000026</v>
      </c>
      <c r="BG4" s="197">
        <f t="shared" si="1"/>
        <v>68812.700000000026</v>
      </c>
      <c r="BH4" s="197">
        <f t="shared" si="1"/>
        <v>68812.700000000026</v>
      </c>
      <c r="BI4" s="197">
        <f t="shared" si="1"/>
        <v>68812.700000000026</v>
      </c>
      <c r="BJ4" s="197">
        <f t="shared" si="1"/>
        <v>68812.700000000026</v>
      </c>
    </row>
    <row r="5" spans="1:62" x14ac:dyDescent="0.6">
      <c r="A5" s="44"/>
      <c r="B5" s="114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198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  <c r="BH5" s="198"/>
      <c r="BI5" s="198"/>
      <c r="BJ5" s="198"/>
    </row>
    <row r="6" spans="1:62" ht="15.9" thickBot="1" x14ac:dyDescent="0.65">
      <c r="A6" s="226" t="s">
        <v>0</v>
      </c>
      <c r="B6" s="227"/>
      <c r="C6" s="199">
        <f>SUM(C4:C5)</f>
        <v>47000</v>
      </c>
      <c r="D6" s="199">
        <f t="shared" ref="D6" si="2">SUM(D4:D5)</f>
        <v>47000</v>
      </c>
      <c r="E6" s="199">
        <f t="shared" ref="E6" si="3">SUM(E4:E5)</f>
        <v>47000</v>
      </c>
      <c r="F6" s="199">
        <f t="shared" ref="F6" si="4">SUM(F4:F5)</f>
        <v>47000</v>
      </c>
      <c r="G6" s="199">
        <f t="shared" ref="G6" si="5">SUM(G4:G5)</f>
        <v>47000</v>
      </c>
      <c r="H6" s="199">
        <f t="shared" ref="H6" si="6">SUM(H4:H5)</f>
        <v>47000</v>
      </c>
      <c r="I6" s="199">
        <f t="shared" ref="I6" si="7">SUM(I4:I5)</f>
        <v>47000</v>
      </c>
      <c r="J6" s="199">
        <f t="shared" ref="J6" si="8">SUM(J4:J5)</f>
        <v>47000</v>
      </c>
      <c r="K6" s="199">
        <f t="shared" ref="K6" si="9">SUM(K4:K5)</f>
        <v>47000</v>
      </c>
      <c r="L6" s="199">
        <f t="shared" ref="L6" si="10">SUM(L4:L5)</f>
        <v>47000</v>
      </c>
      <c r="M6" s="199">
        <f t="shared" ref="M6" si="11">SUM(M4:M5)</f>
        <v>47000</v>
      </c>
      <c r="N6" s="199">
        <f t="shared" ref="N6" si="12">SUM(N4:N5)</f>
        <v>47000</v>
      </c>
      <c r="O6" s="199">
        <f t="shared" ref="O6" si="13">SUM(O4:O5)</f>
        <v>51700.000000000007</v>
      </c>
      <c r="P6" s="199">
        <f t="shared" ref="P6" si="14">SUM(P4:P5)</f>
        <v>51700.000000000007</v>
      </c>
      <c r="Q6" s="199">
        <f t="shared" ref="Q6" si="15">SUM(Q4:Q5)</f>
        <v>51700.000000000007</v>
      </c>
      <c r="R6" s="199">
        <f t="shared" ref="R6" si="16">SUM(R4:R5)</f>
        <v>51700.000000000007</v>
      </c>
      <c r="S6" s="199">
        <f t="shared" ref="S6" si="17">SUM(S4:S5)</f>
        <v>51700.000000000007</v>
      </c>
      <c r="T6" s="199">
        <f t="shared" ref="T6" si="18">SUM(T4:T5)</f>
        <v>51700.000000000007</v>
      </c>
      <c r="U6" s="199">
        <f t="shared" ref="U6" si="19">SUM(U4:U5)</f>
        <v>51700.000000000007</v>
      </c>
      <c r="V6" s="199">
        <f t="shared" ref="V6" si="20">SUM(V4:V5)</f>
        <v>51700.000000000007</v>
      </c>
      <c r="W6" s="199">
        <f t="shared" ref="W6" si="21">SUM(W4:W5)</f>
        <v>51700.000000000007</v>
      </c>
      <c r="X6" s="199">
        <f t="shared" ref="X6" si="22">SUM(X4:X5)</f>
        <v>51700.000000000007</v>
      </c>
      <c r="Y6" s="199">
        <f t="shared" ref="Y6" si="23">SUM(Y4:Y5)</f>
        <v>51700.000000000007</v>
      </c>
      <c r="Z6" s="199">
        <f t="shared" ref="Z6" si="24">SUM(Z4:Z5)</f>
        <v>51700.000000000007</v>
      </c>
      <c r="AA6" s="199">
        <f t="shared" ref="AA6" si="25">SUM(AA4:AA5)</f>
        <v>56870.000000000015</v>
      </c>
      <c r="AB6" s="199">
        <f t="shared" ref="AB6" si="26">SUM(AB4:AB5)</f>
        <v>56870.000000000015</v>
      </c>
      <c r="AC6" s="199">
        <f t="shared" ref="AC6" si="27">SUM(AC4:AC5)</f>
        <v>56870.000000000015</v>
      </c>
      <c r="AD6" s="199">
        <f t="shared" ref="AD6" si="28">SUM(AD4:AD5)</f>
        <v>56870.000000000015</v>
      </c>
      <c r="AE6" s="199">
        <f t="shared" ref="AE6" si="29">SUM(AE4:AE5)</f>
        <v>56870.000000000015</v>
      </c>
      <c r="AF6" s="199">
        <f t="shared" ref="AF6" si="30">SUM(AF4:AF5)</f>
        <v>56870.000000000015</v>
      </c>
      <c r="AG6" s="199">
        <f t="shared" ref="AG6" si="31">SUM(AG4:AG5)</f>
        <v>56870.000000000015</v>
      </c>
      <c r="AH6" s="199">
        <f t="shared" ref="AH6" si="32">SUM(AH4:AH5)</f>
        <v>56870.000000000015</v>
      </c>
      <c r="AI6" s="199">
        <f t="shared" ref="AI6" si="33">SUM(AI4:AI5)</f>
        <v>56870.000000000015</v>
      </c>
      <c r="AJ6" s="199">
        <f t="shared" ref="AJ6" si="34">SUM(AJ4:AJ5)</f>
        <v>56870.000000000015</v>
      </c>
      <c r="AK6" s="199">
        <f t="shared" ref="AK6" si="35">SUM(AK4:AK5)</f>
        <v>56870.000000000015</v>
      </c>
      <c r="AL6" s="199">
        <f t="shared" ref="AL6" si="36">SUM(AL4:AL5)</f>
        <v>56870.000000000015</v>
      </c>
      <c r="AM6" s="199">
        <f t="shared" ref="AM6" si="37">SUM(AM4:AM5)</f>
        <v>62557.000000000022</v>
      </c>
      <c r="AN6" s="199">
        <f t="shared" ref="AN6" si="38">SUM(AN4:AN5)</f>
        <v>62557.000000000022</v>
      </c>
      <c r="AO6" s="199">
        <f t="shared" ref="AO6" si="39">SUM(AO4:AO5)</f>
        <v>62557.000000000022</v>
      </c>
      <c r="AP6" s="199">
        <f t="shared" ref="AP6" si="40">SUM(AP4:AP5)</f>
        <v>62557.000000000022</v>
      </c>
      <c r="AQ6" s="199">
        <f t="shared" ref="AQ6" si="41">SUM(AQ4:AQ5)</f>
        <v>62557.000000000022</v>
      </c>
      <c r="AR6" s="199">
        <f t="shared" ref="AR6" si="42">SUM(AR4:AR5)</f>
        <v>62557.000000000022</v>
      </c>
      <c r="AS6" s="199">
        <f t="shared" ref="AS6" si="43">SUM(AS4:AS5)</f>
        <v>62557.000000000022</v>
      </c>
      <c r="AT6" s="199">
        <f t="shared" ref="AT6" si="44">SUM(AT4:AT5)</f>
        <v>62557.000000000022</v>
      </c>
      <c r="AU6" s="199">
        <f t="shared" ref="AU6" si="45">SUM(AU4:AU5)</f>
        <v>62557.000000000022</v>
      </c>
      <c r="AV6" s="199">
        <f t="shared" ref="AV6" si="46">SUM(AV4:AV5)</f>
        <v>62557.000000000022</v>
      </c>
      <c r="AW6" s="199">
        <f t="shared" ref="AW6" si="47">SUM(AW4:AW5)</f>
        <v>62557.000000000022</v>
      </c>
      <c r="AX6" s="199">
        <f t="shared" ref="AX6" si="48">SUM(AX4:AX5)</f>
        <v>62557.000000000022</v>
      </c>
      <c r="AY6" s="199">
        <f t="shared" ref="AY6" si="49">SUM(AY4:AY5)</f>
        <v>68812.700000000026</v>
      </c>
      <c r="AZ6" s="199">
        <f t="shared" ref="AZ6" si="50">SUM(AZ4:AZ5)</f>
        <v>68812.700000000026</v>
      </c>
      <c r="BA6" s="199">
        <f t="shared" ref="BA6" si="51">SUM(BA4:BA5)</f>
        <v>68812.700000000026</v>
      </c>
      <c r="BB6" s="199">
        <f t="shared" ref="BB6" si="52">SUM(BB4:BB5)</f>
        <v>68812.700000000026</v>
      </c>
      <c r="BC6" s="199">
        <f t="shared" ref="BC6" si="53">SUM(BC4:BC5)</f>
        <v>68812.700000000026</v>
      </c>
      <c r="BD6" s="199">
        <f t="shared" ref="BD6" si="54">SUM(BD4:BD5)</f>
        <v>68812.700000000026</v>
      </c>
      <c r="BE6" s="199">
        <f t="shared" ref="BE6" si="55">SUM(BE4:BE5)</f>
        <v>68812.700000000026</v>
      </c>
      <c r="BF6" s="199">
        <f t="shared" ref="BF6" si="56">SUM(BF4:BF5)</f>
        <v>68812.700000000026</v>
      </c>
      <c r="BG6" s="199">
        <f t="shared" ref="BG6" si="57">SUM(BG4:BG5)</f>
        <v>68812.700000000026</v>
      </c>
      <c r="BH6" s="199">
        <f t="shared" ref="BH6" si="58">SUM(BH4:BH5)</f>
        <v>68812.700000000026</v>
      </c>
      <c r="BI6" s="199">
        <f t="shared" ref="BI6" si="59">SUM(BI4:BI5)</f>
        <v>68812.700000000026</v>
      </c>
      <c r="BJ6" s="199">
        <f t="shared" ref="BJ6" si="60">SUM(BJ4:BJ5)</f>
        <v>68812.700000000026</v>
      </c>
    </row>
    <row r="7" spans="1:62" ht="15.9" thickTop="1" x14ac:dyDescent="0.6">
      <c r="A7" s="16"/>
      <c r="B7" s="16"/>
      <c r="C7" s="102"/>
      <c r="D7" s="102"/>
      <c r="E7" s="102"/>
      <c r="F7" s="102"/>
      <c r="G7" s="102"/>
      <c r="H7" s="18"/>
      <c r="I7" s="18"/>
      <c r="J7" s="18"/>
      <c r="K7" s="18"/>
      <c r="L7" s="18"/>
      <c r="M7" s="18"/>
      <c r="N7" s="15"/>
      <c r="O7" s="15"/>
      <c r="P7" s="15"/>
      <c r="Q7" s="8"/>
      <c r="R7" s="8"/>
      <c r="S7" s="14"/>
      <c r="T7" s="8"/>
      <c r="U7" s="8"/>
    </row>
    <row r="8" spans="1:62" ht="16.8" x14ac:dyDescent="0.65">
      <c r="A8" s="228" t="s">
        <v>275</v>
      </c>
      <c r="B8" s="229"/>
      <c r="C8" s="102"/>
      <c r="D8" s="102"/>
      <c r="E8" s="102"/>
      <c r="F8" s="102"/>
      <c r="G8" s="102"/>
      <c r="H8" s="18"/>
      <c r="I8" s="18"/>
      <c r="J8" s="18"/>
      <c r="K8" s="18"/>
      <c r="L8" s="18"/>
      <c r="M8" s="18"/>
      <c r="N8" s="15"/>
      <c r="O8" s="15"/>
      <c r="P8" s="15"/>
      <c r="Q8" s="8"/>
      <c r="R8" s="8"/>
      <c r="S8" s="14"/>
      <c r="T8" s="8"/>
      <c r="U8" s="8"/>
    </row>
    <row r="9" spans="1:62" x14ac:dyDescent="0.6">
      <c r="A9" s="51" t="s">
        <v>276</v>
      </c>
      <c r="B9" s="191">
        <v>20</v>
      </c>
      <c r="C9" s="102"/>
      <c r="D9" s="102"/>
      <c r="E9" s="102"/>
      <c r="F9" s="102"/>
      <c r="G9" s="102"/>
      <c r="H9" s="18"/>
      <c r="I9" s="18"/>
      <c r="J9" s="18"/>
      <c r="K9" s="18"/>
      <c r="L9" s="18"/>
      <c r="M9" s="18"/>
      <c r="N9" s="15"/>
      <c r="O9" s="15"/>
      <c r="P9" s="15"/>
      <c r="Q9" s="8"/>
      <c r="R9" s="8"/>
      <c r="S9" s="14"/>
      <c r="T9" s="8"/>
      <c r="U9" s="8"/>
    </row>
    <row r="10" spans="1:62" x14ac:dyDescent="0.6">
      <c r="A10" s="51" t="s">
        <v>277</v>
      </c>
      <c r="B10" s="191">
        <v>10</v>
      </c>
      <c r="C10" s="102"/>
      <c r="D10" s="102"/>
      <c r="E10" s="102"/>
      <c r="F10" s="102"/>
      <c r="G10" s="102"/>
      <c r="H10" s="18"/>
      <c r="I10" s="18"/>
      <c r="J10" s="18"/>
      <c r="K10" s="18"/>
      <c r="L10" s="18"/>
      <c r="M10" s="18"/>
      <c r="N10" s="15"/>
      <c r="O10" s="15"/>
      <c r="P10" s="15"/>
      <c r="Q10" s="8"/>
      <c r="R10" s="8"/>
      <c r="S10" s="14"/>
      <c r="T10" s="8"/>
      <c r="U10" s="8"/>
    </row>
    <row r="11" spans="1:62" x14ac:dyDescent="0.6">
      <c r="A11" s="51" t="s">
        <v>280</v>
      </c>
      <c r="B11" s="191">
        <v>8</v>
      </c>
      <c r="C11" s="102"/>
      <c r="D11" s="102"/>
      <c r="E11" s="102"/>
      <c r="F11" s="102"/>
      <c r="G11" s="102"/>
      <c r="H11" s="18"/>
      <c r="I11" s="18"/>
      <c r="J11" s="18"/>
      <c r="K11" s="18"/>
      <c r="L11" s="18"/>
      <c r="M11" s="18"/>
      <c r="N11" s="15"/>
      <c r="O11" s="15"/>
      <c r="P11" s="15"/>
      <c r="Q11" s="8"/>
      <c r="R11" s="8"/>
      <c r="S11" s="14"/>
      <c r="T11" s="8"/>
      <c r="U11" s="8"/>
    </row>
    <row r="12" spans="1:62" x14ac:dyDescent="0.6">
      <c r="A12" s="219" t="s">
        <v>278</v>
      </c>
      <c r="B12" s="220">
        <v>2000</v>
      </c>
    </row>
    <row r="13" spans="1:62" x14ac:dyDescent="0.6">
      <c r="A13" s="219" t="s">
        <v>267</v>
      </c>
      <c r="B13" s="220">
        <v>20</v>
      </c>
    </row>
    <row r="14" spans="1:62" x14ac:dyDescent="0.6">
      <c r="A14" s="219" t="s">
        <v>268</v>
      </c>
      <c r="B14" s="220">
        <v>9</v>
      </c>
    </row>
    <row r="15" spans="1:62" x14ac:dyDescent="0.6">
      <c r="A15" s="219" t="s">
        <v>269</v>
      </c>
      <c r="B15" s="221">
        <v>50</v>
      </c>
    </row>
    <row r="16" spans="1:62" x14ac:dyDescent="0.6">
      <c r="A16" s="219" t="s">
        <v>270</v>
      </c>
      <c r="B16" s="221">
        <v>30</v>
      </c>
    </row>
    <row r="18" spans="1:61" x14ac:dyDescent="0.6">
      <c r="O18" s="86"/>
      <c r="P18" s="86"/>
      <c r="Q18" s="86"/>
      <c r="R18" s="86"/>
      <c r="S18" s="86"/>
    </row>
    <row r="19" spans="1:61" ht="16.8" x14ac:dyDescent="0.65">
      <c r="A19" s="172" t="s">
        <v>149</v>
      </c>
      <c r="B19" s="79" t="s">
        <v>21</v>
      </c>
      <c r="C19" s="79" t="s">
        <v>22</v>
      </c>
      <c r="D19" s="79" t="s">
        <v>23</v>
      </c>
      <c r="E19" s="79" t="s">
        <v>24</v>
      </c>
      <c r="F19" s="79" t="s">
        <v>25</v>
      </c>
      <c r="G19" s="79" t="s">
        <v>26</v>
      </c>
      <c r="H19" s="79" t="s">
        <v>27</v>
      </c>
      <c r="I19" s="79" t="s">
        <v>28</v>
      </c>
      <c r="J19" s="79" t="s">
        <v>29</v>
      </c>
      <c r="K19" s="79" t="s">
        <v>30</v>
      </c>
      <c r="L19" s="79" t="s">
        <v>31</v>
      </c>
      <c r="M19" s="79" t="s">
        <v>32</v>
      </c>
      <c r="N19" s="79" t="s">
        <v>54</v>
      </c>
      <c r="O19" s="79" t="s">
        <v>55</v>
      </c>
      <c r="P19" s="79" t="s">
        <v>56</v>
      </c>
      <c r="Q19" s="79" t="s">
        <v>57</v>
      </c>
      <c r="R19" s="79" t="s">
        <v>58</v>
      </c>
      <c r="S19" s="79" t="s">
        <v>59</v>
      </c>
      <c r="T19" s="79" t="s">
        <v>60</v>
      </c>
      <c r="U19" s="79" t="s">
        <v>61</v>
      </c>
      <c r="V19" s="79" t="s">
        <v>62</v>
      </c>
      <c r="W19" s="79" t="s">
        <v>63</v>
      </c>
      <c r="X19" s="79" t="s">
        <v>64</v>
      </c>
      <c r="Y19" s="79" t="s">
        <v>65</v>
      </c>
      <c r="Z19" s="79" t="s">
        <v>66</v>
      </c>
      <c r="AA19" s="79" t="s">
        <v>67</v>
      </c>
      <c r="AB19" s="79" t="s">
        <v>68</v>
      </c>
      <c r="AC19" s="79" t="s">
        <v>69</v>
      </c>
      <c r="AD19" s="79" t="s">
        <v>70</v>
      </c>
      <c r="AE19" s="79" t="s">
        <v>71</v>
      </c>
      <c r="AF19" s="79" t="s">
        <v>72</v>
      </c>
      <c r="AG19" s="79" t="s">
        <v>73</v>
      </c>
      <c r="AH19" s="79" t="s">
        <v>74</v>
      </c>
      <c r="AI19" s="79" t="s">
        <v>75</v>
      </c>
      <c r="AJ19" s="79" t="s">
        <v>76</v>
      </c>
      <c r="AK19" s="79" t="s">
        <v>77</v>
      </c>
      <c r="AL19" s="79" t="s">
        <v>78</v>
      </c>
      <c r="AM19" s="79" t="s">
        <v>79</v>
      </c>
      <c r="AN19" s="79" t="s">
        <v>80</v>
      </c>
      <c r="AO19" s="79" t="s">
        <v>81</v>
      </c>
      <c r="AP19" s="79" t="s">
        <v>82</v>
      </c>
      <c r="AQ19" s="79" t="s">
        <v>83</v>
      </c>
      <c r="AR19" s="79" t="s">
        <v>84</v>
      </c>
      <c r="AS19" s="79" t="s">
        <v>85</v>
      </c>
      <c r="AT19" s="79" t="s">
        <v>86</v>
      </c>
      <c r="AU19" s="79" t="s">
        <v>87</v>
      </c>
      <c r="AV19" s="79" t="s">
        <v>88</v>
      </c>
      <c r="AW19" s="79" t="s">
        <v>89</v>
      </c>
      <c r="AX19" s="79" t="s">
        <v>90</v>
      </c>
      <c r="AY19" s="79" t="s">
        <v>91</v>
      </c>
      <c r="AZ19" s="79" t="s">
        <v>92</v>
      </c>
      <c r="BA19" s="79" t="s">
        <v>93</v>
      </c>
      <c r="BB19" s="79" t="s">
        <v>94</v>
      </c>
      <c r="BC19" s="79" t="s">
        <v>95</v>
      </c>
      <c r="BD19" s="79" t="s">
        <v>96</v>
      </c>
      <c r="BE19" s="79" t="s">
        <v>97</v>
      </c>
      <c r="BF19" s="79" t="s">
        <v>98</v>
      </c>
      <c r="BG19" s="79" t="s">
        <v>99</v>
      </c>
      <c r="BH19" s="79" t="s">
        <v>100</v>
      </c>
      <c r="BI19" s="79" t="s">
        <v>101</v>
      </c>
    </row>
    <row r="20" spans="1:61" x14ac:dyDescent="0.6">
      <c r="A20" s="115" t="s">
        <v>271</v>
      </c>
      <c r="B20" s="116">
        <f>B15*B16</f>
        <v>1500</v>
      </c>
      <c r="C20" s="116">
        <f>B20</f>
        <v>1500</v>
      </c>
      <c r="D20" s="116">
        <f t="shared" ref="D20:BI20" si="61">C20</f>
        <v>1500</v>
      </c>
      <c r="E20" s="116">
        <f t="shared" si="61"/>
        <v>1500</v>
      </c>
      <c r="F20" s="116">
        <f t="shared" si="61"/>
        <v>1500</v>
      </c>
      <c r="G20" s="116">
        <f t="shared" si="61"/>
        <v>1500</v>
      </c>
      <c r="H20" s="116">
        <f t="shared" si="61"/>
        <v>1500</v>
      </c>
      <c r="I20" s="116">
        <f t="shared" si="61"/>
        <v>1500</v>
      </c>
      <c r="J20" s="116">
        <f t="shared" si="61"/>
        <v>1500</v>
      </c>
      <c r="K20" s="116">
        <f t="shared" si="61"/>
        <v>1500</v>
      </c>
      <c r="L20" s="116">
        <f t="shared" si="61"/>
        <v>1500</v>
      </c>
      <c r="M20" s="116">
        <f t="shared" si="61"/>
        <v>1500</v>
      </c>
      <c r="N20" s="116">
        <f>M20*(1+Assumptions!$C$3)</f>
        <v>1650.0000000000002</v>
      </c>
      <c r="O20" s="116">
        <f t="shared" si="61"/>
        <v>1650.0000000000002</v>
      </c>
      <c r="P20" s="116">
        <f t="shared" si="61"/>
        <v>1650.0000000000002</v>
      </c>
      <c r="Q20" s="116">
        <f t="shared" si="61"/>
        <v>1650.0000000000002</v>
      </c>
      <c r="R20" s="116">
        <f t="shared" si="61"/>
        <v>1650.0000000000002</v>
      </c>
      <c r="S20" s="116">
        <f t="shared" si="61"/>
        <v>1650.0000000000002</v>
      </c>
      <c r="T20" s="116">
        <f t="shared" si="61"/>
        <v>1650.0000000000002</v>
      </c>
      <c r="U20" s="116">
        <f t="shared" si="61"/>
        <v>1650.0000000000002</v>
      </c>
      <c r="V20" s="116">
        <f t="shared" si="61"/>
        <v>1650.0000000000002</v>
      </c>
      <c r="W20" s="116">
        <f t="shared" si="61"/>
        <v>1650.0000000000002</v>
      </c>
      <c r="X20" s="116">
        <f t="shared" si="61"/>
        <v>1650.0000000000002</v>
      </c>
      <c r="Y20" s="116">
        <f t="shared" si="61"/>
        <v>1650.0000000000002</v>
      </c>
      <c r="Z20" s="116">
        <f>Y20*(1+Assumptions!$D$3)</f>
        <v>1815.0000000000005</v>
      </c>
      <c r="AA20" s="116">
        <f t="shared" si="61"/>
        <v>1815.0000000000005</v>
      </c>
      <c r="AB20" s="116">
        <f t="shared" si="61"/>
        <v>1815.0000000000005</v>
      </c>
      <c r="AC20" s="116">
        <f t="shared" si="61"/>
        <v>1815.0000000000005</v>
      </c>
      <c r="AD20" s="116">
        <f t="shared" si="61"/>
        <v>1815.0000000000005</v>
      </c>
      <c r="AE20" s="116">
        <f t="shared" si="61"/>
        <v>1815.0000000000005</v>
      </c>
      <c r="AF20" s="116">
        <f t="shared" si="61"/>
        <v>1815.0000000000005</v>
      </c>
      <c r="AG20" s="116">
        <f t="shared" si="61"/>
        <v>1815.0000000000005</v>
      </c>
      <c r="AH20" s="116">
        <f t="shared" si="61"/>
        <v>1815.0000000000005</v>
      </c>
      <c r="AI20" s="116">
        <f t="shared" si="61"/>
        <v>1815.0000000000005</v>
      </c>
      <c r="AJ20" s="116">
        <f t="shared" si="61"/>
        <v>1815.0000000000005</v>
      </c>
      <c r="AK20" s="116">
        <f t="shared" si="61"/>
        <v>1815.0000000000005</v>
      </c>
      <c r="AL20" s="116">
        <f>AK20*(1+Assumptions!$E$3)</f>
        <v>1996.5000000000007</v>
      </c>
      <c r="AM20" s="116">
        <f t="shared" si="61"/>
        <v>1996.5000000000007</v>
      </c>
      <c r="AN20" s="116">
        <f t="shared" si="61"/>
        <v>1996.5000000000007</v>
      </c>
      <c r="AO20" s="116">
        <f t="shared" si="61"/>
        <v>1996.5000000000007</v>
      </c>
      <c r="AP20" s="116">
        <f t="shared" si="61"/>
        <v>1996.5000000000007</v>
      </c>
      <c r="AQ20" s="116">
        <f t="shared" si="61"/>
        <v>1996.5000000000007</v>
      </c>
      <c r="AR20" s="116">
        <f t="shared" si="61"/>
        <v>1996.5000000000007</v>
      </c>
      <c r="AS20" s="116">
        <f t="shared" si="61"/>
        <v>1996.5000000000007</v>
      </c>
      <c r="AT20" s="116">
        <f t="shared" si="61"/>
        <v>1996.5000000000007</v>
      </c>
      <c r="AU20" s="116">
        <f t="shared" si="61"/>
        <v>1996.5000000000007</v>
      </c>
      <c r="AV20" s="116">
        <f t="shared" si="61"/>
        <v>1996.5000000000007</v>
      </c>
      <c r="AW20" s="116">
        <f t="shared" si="61"/>
        <v>1996.5000000000007</v>
      </c>
      <c r="AX20" s="116">
        <f>AW20*(1+Assumptions!$F$3)</f>
        <v>2196.150000000001</v>
      </c>
      <c r="AY20" s="116">
        <f t="shared" si="61"/>
        <v>2196.150000000001</v>
      </c>
      <c r="AZ20" s="116">
        <f t="shared" si="61"/>
        <v>2196.150000000001</v>
      </c>
      <c r="BA20" s="116">
        <f t="shared" si="61"/>
        <v>2196.150000000001</v>
      </c>
      <c r="BB20" s="116">
        <f t="shared" si="61"/>
        <v>2196.150000000001</v>
      </c>
      <c r="BC20" s="116">
        <f t="shared" si="61"/>
        <v>2196.150000000001</v>
      </c>
      <c r="BD20" s="116">
        <f t="shared" si="61"/>
        <v>2196.150000000001</v>
      </c>
      <c r="BE20" s="116">
        <f t="shared" si="61"/>
        <v>2196.150000000001</v>
      </c>
      <c r="BF20" s="116">
        <f t="shared" si="61"/>
        <v>2196.150000000001</v>
      </c>
      <c r="BG20" s="116">
        <f t="shared" si="61"/>
        <v>2196.150000000001</v>
      </c>
      <c r="BH20" s="116">
        <f t="shared" si="61"/>
        <v>2196.150000000001</v>
      </c>
      <c r="BI20" s="116">
        <f t="shared" si="61"/>
        <v>2196.150000000001</v>
      </c>
    </row>
    <row r="21" spans="1:61" x14ac:dyDescent="0.6">
      <c r="A21" s="115" t="str">
        <f>A12</f>
        <v>Delivery Sales per Month</v>
      </c>
      <c r="B21" s="197">
        <f>B12</f>
        <v>2000</v>
      </c>
      <c r="C21" s="197">
        <f>B21</f>
        <v>2000</v>
      </c>
      <c r="D21" s="197">
        <f t="shared" ref="D21" si="62">C21</f>
        <v>2000</v>
      </c>
      <c r="E21" s="197">
        <f t="shared" ref="E21" si="63">D21</f>
        <v>2000</v>
      </c>
      <c r="F21" s="197">
        <f t="shared" ref="F21" si="64">E21</f>
        <v>2000</v>
      </c>
      <c r="G21" s="197">
        <f t="shared" ref="G21" si="65">F21</f>
        <v>2000</v>
      </c>
      <c r="H21" s="197">
        <f t="shared" ref="H21" si="66">G21</f>
        <v>2000</v>
      </c>
      <c r="I21" s="197">
        <f t="shared" ref="I21" si="67">H21</f>
        <v>2000</v>
      </c>
      <c r="J21" s="197">
        <f t="shared" ref="J21" si="68">I21</f>
        <v>2000</v>
      </c>
      <c r="K21" s="197">
        <f t="shared" ref="K21" si="69">J21</f>
        <v>2000</v>
      </c>
      <c r="L21" s="197">
        <f t="shared" ref="L21" si="70">K21</f>
        <v>2000</v>
      </c>
      <c r="M21" s="197">
        <f t="shared" ref="M21" si="71">L21</f>
        <v>2000</v>
      </c>
      <c r="N21" s="197">
        <f>M21*(1+Assumptions!$C$3)</f>
        <v>2200</v>
      </c>
      <c r="O21" s="197">
        <f t="shared" ref="O21" si="72">N21</f>
        <v>2200</v>
      </c>
      <c r="P21" s="197">
        <f t="shared" ref="P21" si="73">O21</f>
        <v>2200</v>
      </c>
      <c r="Q21" s="197">
        <f t="shared" ref="Q21" si="74">P21</f>
        <v>2200</v>
      </c>
      <c r="R21" s="197">
        <f t="shared" ref="R21" si="75">Q21</f>
        <v>2200</v>
      </c>
      <c r="S21" s="197">
        <f t="shared" ref="S21" si="76">R21</f>
        <v>2200</v>
      </c>
      <c r="T21" s="197">
        <f t="shared" ref="T21" si="77">S21</f>
        <v>2200</v>
      </c>
      <c r="U21" s="197">
        <f t="shared" ref="U21" si="78">T21</f>
        <v>2200</v>
      </c>
      <c r="V21" s="197">
        <f t="shared" ref="V21" si="79">U21</f>
        <v>2200</v>
      </c>
      <c r="W21" s="197">
        <f t="shared" ref="W21" si="80">V21</f>
        <v>2200</v>
      </c>
      <c r="X21" s="197">
        <f t="shared" ref="X21" si="81">W21</f>
        <v>2200</v>
      </c>
      <c r="Y21" s="197">
        <f t="shared" ref="Y21" si="82">X21</f>
        <v>2200</v>
      </c>
      <c r="Z21" s="197">
        <f>Y21*(1+Assumptions!$D$3)</f>
        <v>2420</v>
      </c>
      <c r="AA21" s="197">
        <f t="shared" ref="AA21" si="83">Z21</f>
        <v>2420</v>
      </c>
      <c r="AB21" s="197">
        <f t="shared" ref="AB21" si="84">AA21</f>
        <v>2420</v>
      </c>
      <c r="AC21" s="197">
        <f t="shared" ref="AC21" si="85">AB21</f>
        <v>2420</v>
      </c>
      <c r="AD21" s="197">
        <f t="shared" ref="AD21" si="86">AC21</f>
        <v>2420</v>
      </c>
      <c r="AE21" s="197">
        <f t="shared" ref="AE21" si="87">AD21</f>
        <v>2420</v>
      </c>
      <c r="AF21" s="197">
        <f t="shared" ref="AF21" si="88">AE21</f>
        <v>2420</v>
      </c>
      <c r="AG21" s="197">
        <f t="shared" ref="AG21" si="89">AF21</f>
        <v>2420</v>
      </c>
      <c r="AH21" s="197">
        <f t="shared" ref="AH21" si="90">AG21</f>
        <v>2420</v>
      </c>
      <c r="AI21" s="197">
        <f t="shared" ref="AI21" si="91">AH21</f>
        <v>2420</v>
      </c>
      <c r="AJ21" s="197">
        <f t="shared" ref="AJ21" si="92">AI21</f>
        <v>2420</v>
      </c>
      <c r="AK21" s="197">
        <f t="shared" ref="AK21" si="93">AJ21</f>
        <v>2420</v>
      </c>
      <c r="AL21" s="197">
        <f>AK21*(1+Assumptions!$E$3)</f>
        <v>2662</v>
      </c>
      <c r="AM21" s="197">
        <f t="shared" ref="AM21" si="94">AL21</f>
        <v>2662</v>
      </c>
      <c r="AN21" s="197">
        <f t="shared" ref="AN21" si="95">AM21</f>
        <v>2662</v>
      </c>
      <c r="AO21" s="197">
        <f t="shared" ref="AO21" si="96">AN21</f>
        <v>2662</v>
      </c>
      <c r="AP21" s="197">
        <f t="shared" ref="AP21" si="97">AO21</f>
        <v>2662</v>
      </c>
      <c r="AQ21" s="197">
        <f t="shared" ref="AQ21" si="98">AP21</f>
        <v>2662</v>
      </c>
      <c r="AR21" s="197">
        <f t="shared" ref="AR21" si="99">AQ21</f>
        <v>2662</v>
      </c>
      <c r="AS21" s="197">
        <f t="shared" ref="AS21" si="100">AR21</f>
        <v>2662</v>
      </c>
      <c r="AT21" s="197">
        <f t="shared" ref="AT21" si="101">AS21</f>
        <v>2662</v>
      </c>
      <c r="AU21" s="197">
        <f t="shared" ref="AU21" si="102">AT21</f>
        <v>2662</v>
      </c>
      <c r="AV21" s="197">
        <f t="shared" ref="AV21" si="103">AU21</f>
        <v>2662</v>
      </c>
      <c r="AW21" s="197">
        <f t="shared" ref="AW21" si="104">AV21</f>
        <v>2662</v>
      </c>
      <c r="AX21" s="197">
        <f>AW21*(1+Assumptions!$F$3)</f>
        <v>2928.2000000000003</v>
      </c>
      <c r="AY21" s="197">
        <f t="shared" ref="AY21" si="105">AX21</f>
        <v>2928.2000000000003</v>
      </c>
      <c r="AZ21" s="197">
        <f t="shared" ref="AZ21" si="106">AY21</f>
        <v>2928.2000000000003</v>
      </c>
      <c r="BA21" s="197">
        <f t="shared" ref="BA21" si="107">AZ21</f>
        <v>2928.2000000000003</v>
      </c>
      <c r="BB21" s="197">
        <f t="shared" ref="BB21" si="108">BA21</f>
        <v>2928.2000000000003</v>
      </c>
      <c r="BC21" s="197">
        <f t="shared" ref="BC21" si="109">BB21</f>
        <v>2928.2000000000003</v>
      </c>
      <c r="BD21" s="197">
        <f t="shared" ref="BD21" si="110">BC21</f>
        <v>2928.2000000000003</v>
      </c>
      <c r="BE21" s="197">
        <f t="shared" ref="BE21" si="111">BD21</f>
        <v>2928.2000000000003</v>
      </c>
      <c r="BF21" s="197">
        <f t="shared" ref="BF21" si="112">BE21</f>
        <v>2928.2000000000003</v>
      </c>
      <c r="BG21" s="197">
        <f t="shared" ref="BG21" si="113">BF21</f>
        <v>2928.2000000000003</v>
      </c>
      <c r="BH21" s="197">
        <f t="shared" ref="BH21" si="114">BG21</f>
        <v>2928.2000000000003</v>
      </c>
      <c r="BI21" s="197">
        <f t="shared" ref="BI21" si="115">BH21</f>
        <v>2928.2000000000003</v>
      </c>
    </row>
    <row r="22" spans="1:61" x14ac:dyDescent="0.6">
      <c r="A22" s="115" t="s">
        <v>273</v>
      </c>
      <c r="B22" s="197">
        <f>B20*$B$13</f>
        <v>30000</v>
      </c>
      <c r="C22" s="197">
        <f t="shared" ref="C22:BI22" si="116">C20*$B$13</f>
        <v>30000</v>
      </c>
      <c r="D22" s="197">
        <f t="shared" si="116"/>
        <v>30000</v>
      </c>
      <c r="E22" s="197">
        <f t="shared" si="116"/>
        <v>30000</v>
      </c>
      <c r="F22" s="197">
        <f t="shared" si="116"/>
        <v>30000</v>
      </c>
      <c r="G22" s="197">
        <f t="shared" si="116"/>
        <v>30000</v>
      </c>
      <c r="H22" s="197">
        <f t="shared" si="116"/>
        <v>30000</v>
      </c>
      <c r="I22" s="197">
        <f t="shared" si="116"/>
        <v>30000</v>
      </c>
      <c r="J22" s="197">
        <f t="shared" si="116"/>
        <v>30000</v>
      </c>
      <c r="K22" s="197">
        <f t="shared" si="116"/>
        <v>30000</v>
      </c>
      <c r="L22" s="197">
        <f t="shared" si="116"/>
        <v>30000</v>
      </c>
      <c r="M22" s="197">
        <f t="shared" si="116"/>
        <v>30000</v>
      </c>
      <c r="N22" s="197">
        <f t="shared" si="116"/>
        <v>33000.000000000007</v>
      </c>
      <c r="O22" s="197">
        <f t="shared" si="116"/>
        <v>33000.000000000007</v>
      </c>
      <c r="P22" s="197">
        <f t="shared" si="116"/>
        <v>33000.000000000007</v>
      </c>
      <c r="Q22" s="197">
        <f t="shared" si="116"/>
        <v>33000.000000000007</v>
      </c>
      <c r="R22" s="197">
        <f t="shared" si="116"/>
        <v>33000.000000000007</v>
      </c>
      <c r="S22" s="197">
        <f t="shared" si="116"/>
        <v>33000.000000000007</v>
      </c>
      <c r="T22" s="197">
        <f t="shared" si="116"/>
        <v>33000.000000000007</v>
      </c>
      <c r="U22" s="197">
        <f t="shared" si="116"/>
        <v>33000.000000000007</v>
      </c>
      <c r="V22" s="197">
        <f t="shared" si="116"/>
        <v>33000.000000000007</v>
      </c>
      <c r="W22" s="197">
        <f t="shared" si="116"/>
        <v>33000.000000000007</v>
      </c>
      <c r="X22" s="197">
        <f t="shared" si="116"/>
        <v>33000.000000000007</v>
      </c>
      <c r="Y22" s="197">
        <f t="shared" si="116"/>
        <v>33000.000000000007</v>
      </c>
      <c r="Z22" s="197">
        <f t="shared" si="116"/>
        <v>36300.000000000007</v>
      </c>
      <c r="AA22" s="197">
        <f t="shared" si="116"/>
        <v>36300.000000000007</v>
      </c>
      <c r="AB22" s="197">
        <f t="shared" si="116"/>
        <v>36300.000000000007</v>
      </c>
      <c r="AC22" s="197">
        <f t="shared" si="116"/>
        <v>36300.000000000007</v>
      </c>
      <c r="AD22" s="197">
        <f t="shared" si="116"/>
        <v>36300.000000000007</v>
      </c>
      <c r="AE22" s="197">
        <f t="shared" si="116"/>
        <v>36300.000000000007</v>
      </c>
      <c r="AF22" s="197">
        <f t="shared" si="116"/>
        <v>36300.000000000007</v>
      </c>
      <c r="AG22" s="197">
        <f t="shared" si="116"/>
        <v>36300.000000000007</v>
      </c>
      <c r="AH22" s="197">
        <f t="shared" si="116"/>
        <v>36300.000000000007</v>
      </c>
      <c r="AI22" s="197">
        <f t="shared" si="116"/>
        <v>36300.000000000007</v>
      </c>
      <c r="AJ22" s="197">
        <f t="shared" si="116"/>
        <v>36300.000000000007</v>
      </c>
      <c r="AK22" s="197">
        <f t="shared" si="116"/>
        <v>36300.000000000007</v>
      </c>
      <c r="AL22" s="197">
        <f t="shared" si="116"/>
        <v>39930.000000000015</v>
      </c>
      <c r="AM22" s="197">
        <f t="shared" si="116"/>
        <v>39930.000000000015</v>
      </c>
      <c r="AN22" s="197">
        <f t="shared" si="116"/>
        <v>39930.000000000015</v>
      </c>
      <c r="AO22" s="197">
        <f t="shared" si="116"/>
        <v>39930.000000000015</v>
      </c>
      <c r="AP22" s="197">
        <f t="shared" si="116"/>
        <v>39930.000000000015</v>
      </c>
      <c r="AQ22" s="197">
        <f t="shared" si="116"/>
        <v>39930.000000000015</v>
      </c>
      <c r="AR22" s="197">
        <f t="shared" si="116"/>
        <v>39930.000000000015</v>
      </c>
      <c r="AS22" s="197">
        <f t="shared" si="116"/>
        <v>39930.000000000015</v>
      </c>
      <c r="AT22" s="197">
        <f t="shared" si="116"/>
        <v>39930.000000000015</v>
      </c>
      <c r="AU22" s="197">
        <f t="shared" si="116"/>
        <v>39930.000000000015</v>
      </c>
      <c r="AV22" s="197">
        <f t="shared" si="116"/>
        <v>39930.000000000015</v>
      </c>
      <c r="AW22" s="197">
        <f t="shared" si="116"/>
        <v>39930.000000000015</v>
      </c>
      <c r="AX22" s="197">
        <f t="shared" si="116"/>
        <v>43923.000000000022</v>
      </c>
      <c r="AY22" s="197">
        <f t="shared" si="116"/>
        <v>43923.000000000022</v>
      </c>
      <c r="AZ22" s="197">
        <f t="shared" si="116"/>
        <v>43923.000000000022</v>
      </c>
      <c r="BA22" s="197">
        <f t="shared" si="116"/>
        <v>43923.000000000022</v>
      </c>
      <c r="BB22" s="197">
        <f t="shared" si="116"/>
        <v>43923.000000000022</v>
      </c>
      <c r="BC22" s="197">
        <f t="shared" si="116"/>
        <v>43923.000000000022</v>
      </c>
      <c r="BD22" s="197">
        <f t="shared" si="116"/>
        <v>43923.000000000022</v>
      </c>
      <c r="BE22" s="197">
        <f t="shared" si="116"/>
        <v>43923.000000000022</v>
      </c>
      <c r="BF22" s="197">
        <f t="shared" si="116"/>
        <v>43923.000000000022</v>
      </c>
      <c r="BG22" s="197">
        <f t="shared" si="116"/>
        <v>43923.000000000022</v>
      </c>
      <c r="BH22" s="197">
        <f t="shared" si="116"/>
        <v>43923.000000000022</v>
      </c>
      <c r="BI22" s="197">
        <f t="shared" si="116"/>
        <v>43923.000000000022</v>
      </c>
    </row>
    <row r="23" spans="1:61" x14ac:dyDescent="0.6">
      <c r="A23" s="115" t="s">
        <v>272</v>
      </c>
      <c r="B23" s="197">
        <f>B20*$B$14</f>
        <v>13500</v>
      </c>
      <c r="C23" s="197">
        <f t="shared" ref="C23:BI23" si="117">C20*$B$14</f>
        <v>13500</v>
      </c>
      <c r="D23" s="197">
        <f t="shared" si="117"/>
        <v>13500</v>
      </c>
      <c r="E23" s="197">
        <f t="shared" si="117"/>
        <v>13500</v>
      </c>
      <c r="F23" s="197">
        <f t="shared" si="117"/>
        <v>13500</v>
      </c>
      <c r="G23" s="197">
        <f t="shared" si="117"/>
        <v>13500</v>
      </c>
      <c r="H23" s="197">
        <f t="shared" si="117"/>
        <v>13500</v>
      </c>
      <c r="I23" s="197">
        <f t="shared" si="117"/>
        <v>13500</v>
      </c>
      <c r="J23" s="197">
        <f t="shared" si="117"/>
        <v>13500</v>
      </c>
      <c r="K23" s="197">
        <f t="shared" si="117"/>
        <v>13500</v>
      </c>
      <c r="L23" s="197">
        <f t="shared" si="117"/>
        <v>13500</v>
      </c>
      <c r="M23" s="197">
        <f t="shared" si="117"/>
        <v>13500</v>
      </c>
      <c r="N23" s="197">
        <f t="shared" si="117"/>
        <v>14850.000000000002</v>
      </c>
      <c r="O23" s="197">
        <f t="shared" si="117"/>
        <v>14850.000000000002</v>
      </c>
      <c r="P23" s="197">
        <f t="shared" si="117"/>
        <v>14850.000000000002</v>
      </c>
      <c r="Q23" s="197">
        <f t="shared" si="117"/>
        <v>14850.000000000002</v>
      </c>
      <c r="R23" s="197">
        <f t="shared" si="117"/>
        <v>14850.000000000002</v>
      </c>
      <c r="S23" s="197">
        <f t="shared" si="117"/>
        <v>14850.000000000002</v>
      </c>
      <c r="T23" s="197">
        <f t="shared" si="117"/>
        <v>14850.000000000002</v>
      </c>
      <c r="U23" s="197">
        <f t="shared" si="117"/>
        <v>14850.000000000002</v>
      </c>
      <c r="V23" s="197">
        <f t="shared" si="117"/>
        <v>14850.000000000002</v>
      </c>
      <c r="W23" s="197">
        <f t="shared" si="117"/>
        <v>14850.000000000002</v>
      </c>
      <c r="X23" s="197">
        <f t="shared" si="117"/>
        <v>14850.000000000002</v>
      </c>
      <c r="Y23" s="197">
        <f t="shared" si="117"/>
        <v>14850.000000000002</v>
      </c>
      <c r="Z23" s="197">
        <f t="shared" si="117"/>
        <v>16335.000000000004</v>
      </c>
      <c r="AA23" s="197">
        <f t="shared" si="117"/>
        <v>16335.000000000004</v>
      </c>
      <c r="AB23" s="197">
        <f t="shared" si="117"/>
        <v>16335.000000000004</v>
      </c>
      <c r="AC23" s="197">
        <f t="shared" si="117"/>
        <v>16335.000000000004</v>
      </c>
      <c r="AD23" s="197">
        <f t="shared" si="117"/>
        <v>16335.000000000004</v>
      </c>
      <c r="AE23" s="197">
        <f t="shared" si="117"/>
        <v>16335.000000000004</v>
      </c>
      <c r="AF23" s="197">
        <f t="shared" si="117"/>
        <v>16335.000000000004</v>
      </c>
      <c r="AG23" s="197">
        <f t="shared" si="117"/>
        <v>16335.000000000004</v>
      </c>
      <c r="AH23" s="197">
        <f t="shared" si="117"/>
        <v>16335.000000000004</v>
      </c>
      <c r="AI23" s="197">
        <f t="shared" si="117"/>
        <v>16335.000000000004</v>
      </c>
      <c r="AJ23" s="197">
        <f t="shared" si="117"/>
        <v>16335.000000000004</v>
      </c>
      <c r="AK23" s="197">
        <f t="shared" si="117"/>
        <v>16335.000000000004</v>
      </c>
      <c r="AL23" s="197">
        <f t="shared" si="117"/>
        <v>17968.500000000007</v>
      </c>
      <c r="AM23" s="197">
        <f t="shared" si="117"/>
        <v>17968.500000000007</v>
      </c>
      <c r="AN23" s="197">
        <f t="shared" si="117"/>
        <v>17968.500000000007</v>
      </c>
      <c r="AO23" s="197">
        <f t="shared" si="117"/>
        <v>17968.500000000007</v>
      </c>
      <c r="AP23" s="197">
        <f t="shared" si="117"/>
        <v>17968.500000000007</v>
      </c>
      <c r="AQ23" s="197">
        <f t="shared" si="117"/>
        <v>17968.500000000007</v>
      </c>
      <c r="AR23" s="197">
        <f t="shared" si="117"/>
        <v>17968.500000000007</v>
      </c>
      <c r="AS23" s="197">
        <f t="shared" si="117"/>
        <v>17968.500000000007</v>
      </c>
      <c r="AT23" s="197">
        <f t="shared" si="117"/>
        <v>17968.500000000007</v>
      </c>
      <c r="AU23" s="197">
        <f t="shared" si="117"/>
        <v>17968.500000000007</v>
      </c>
      <c r="AV23" s="197">
        <f t="shared" si="117"/>
        <v>17968.500000000007</v>
      </c>
      <c r="AW23" s="197">
        <f t="shared" si="117"/>
        <v>17968.500000000007</v>
      </c>
      <c r="AX23" s="197">
        <f t="shared" si="117"/>
        <v>19765.350000000009</v>
      </c>
      <c r="AY23" s="197">
        <f t="shared" si="117"/>
        <v>19765.350000000009</v>
      </c>
      <c r="AZ23" s="197">
        <f t="shared" si="117"/>
        <v>19765.350000000009</v>
      </c>
      <c r="BA23" s="197">
        <f t="shared" si="117"/>
        <v>19765.350000000009</v>
      </c>
      <c r="BB23" s="197">
        <f t="shared" si="117"/>
        <v>19765.350000000009</v>
      </c>
      <c r="BC23" s="197">
        <f t="shared" si="117"/>
        <v>19765.350000000009</v>
      </c>
      <c r="BD23" s="197">
        <f t="shared" si="117"/>
        <v>19765.350000000009</v>
      </c>
      <c r="BE23" s="197">
        <f t="shared" si="117"/>
        <v>19765.350000000009</v>
      </c>
      <c r="BF23" s="197">
        <f t="shared" si="117"/>
        <v>19765.350000000009</v>
      </c>
      <c r="BG23" s="197">
        <f t="shared" si="117"/>
        <v>19765.350000000009</v>
      </c>
      <c r="BH23" s="197">
        <f t="shared" si="117"/>
        <v>19765.350000000009</v>
      </c>
      <c r="BI23" s="197">
        <f t="shared" si="117"/>
        <v>19765.350000000009</v>
      </c>
    </row>
    <row r="24" spans="1:61" x14ac:dyDescent="0.6">
      <c r="A24" s="115" t="s">
        <v>281</v>
      </c>
      <c r="B24" s="197">
        <v>1500</v>
      </c>
      <c r="C24" s="197">
        <f>B24</f>
        <v>1500</v>
      </c>
      <c r="D24" s="197">
        <f t="shared" ref="D24" si="118">C24</f>
        <v>1500</v>
      </c>
      <c r="E24" s="197">
        <f t="shared" ref="E24" si="119">D24</f>
        <v>1500</v>
      </c>
      <c r="F24" s="197">
        <f t="shared" ref="F24" si="120">E24</f>
        <v>1500</v>
      </c>
      <c r="G24" s="197">
        <f t="shared" ref="G24" si="121">F24</f>
        <v>1500</v>
      </c>
      <c r="H24" s="197">
        <f t="shared" ref="H24" si="122">G24</f>
        <v>1500</v>
      </c>
      <c r="I24" s="197">
        <f t="shared" ref="I24" si="123">H24</f>
        <v>1500</v>
      </c>
      <c r="J24" s="197">
        <f t="shared" ref="J24" si="124">I24</f>
        <v>1500</v>
      </c>
      <c r="K24" s="197">
        <f t="shared" ref="K24" si="125">J24</f>
        <v>1500</v>
      </c>
      <c r="L24" s="197">
        <f t="shared" ref="L24" si="126">K24</f>
        <v>1500</v>
      </c>
      <c r="M24" s="197">
        <f t="shared" ref="M24" si="127">L24</f>
        <v>1500</v>
      </c>
      <c r="N24" s="197">
        <f>M24*(1+Assumptions!$C$3)</f>
        <v>1650.0000000000002</v>
      </c>
      <c r="O24" s="197">
        <f t="shared" ref="O24" si="128">N24</f>
        <v>1650.0000000000002</v>
      </c>
      <c r="P24" s="197">
        <f t="shared" ref="P24" si="129">O24</f>
        <v>1650.0000000000002</v>
      </c>
      <c r="Q24" s="197">
        <f t="shared" ref="Q24" si="130">P24</f>
        <v>1650.0000000000002</v>
      </c>
      <c r="R24" s="197">
        <f t="shared" ref="R24" si="131">Q24</f>
        <v>1650.0000000000002</v>
      </c>
      <c r="S24" s="197">
        <f t="shared" ref="S24" si="132">R24</f>
        <v>1650.0000000000002</v>
      </c>
      <c r="T24" s="197">
        <f t="shared" ref="T24" si="133">S24</f>
        <v>1650.0000000000002</v>
      </c>
      <c r="U24" s="197">
        <f t="shared" ref="U24" si="134">T24</f>
        <v>1650.0000000000002</v>
      </c>
      <c r="V24" s="197">
        <f t="shared" ref="V24" si="135">U24</f>
        <v>1650.0000000000002</v>
      </c>
      <c r="W24" s="197">
        <f t="shared" ref="W24" si="136">V24</f>
        <v>1650.0000000000002</v>
      </c>
      <c r="X24" s="197">
        <f t="shared" ref="X24" si="137">W24</f>
        <v>1650.0000000000002</v>
      </c>
      <c r="Y24" s="197">
        <f t="shared" ref="Y24" si="138">X24</f>
        <v>1650.0000000000002</v>
      </c>
      <c r="Z24" s="197">
        <f>Y24*(1+Assumptions!$D$3)</f>
        <v>1815.0000000000005</v>
      </c>
      <c r="AA24" s="197">
        <f t="shared" ref="AA24" si="139">Z24</f>
        <v>1815.0000000000005</v>
      </c>
      <c r="AB24" s="197">
        <f t="shared" ref="AB24" si="140">AA24</f>
        <v>1815.0000000000005</v>
      </c>
      <c r="AC24" s="197">
        <f t="shared" ref="AC24" si="141">AB24</f>
        <v>1815.0000000000005</v>
      </c>
      <c r="AD24" s="197">
        <f t="shared" ref="AD24" si="142">AC24</f>
        <v>1815.0000000000005</v>
      </c>
      <c r="AE24" s="197">
        <f t="shared" ref="AE24" si="143">AD24</f>
        <v>1815.0000000000005</v>
      </c>
      <c r="AF24" s="197">
        <f t="shared" ref="AF24" si="144">AE24</f>
        <v>1815.0000000000005</v>
      </c>
      <c r="AG24" s="197">
        <f t="shared" ref="AG24" si="145">AF24</f>
        <v>1815.0000000000005</v>
      </c>
      <c r="AH24" s="197">
        <f t="shared" ref="AH24" si="146">AG24</f>
        <v>1815.0000000000005</v>
      </c>
      <c r="AI24" s="197">
        <f t="shared" ref="AI24" si="147">AH24</f>
        <v>1815.0000000000005</v>
      </c>
      <c r="AJ24" s="197">
        <f t="shared" ref="AJ24" si="148">AI24</f>
        <v>1815.0000000000005</v>
      </c>
      <c r="AK24" s="197">
        <f t="shared" ref="AK24" si="149">AJ24</f>
        <v>1815.0000000000005</v>
      </c>
      <c r="AL24" s="197">
        <f>AK24*(1+Assumptions!$E$3)</f>
        <v>1996.5000000000007</v>
      </c>
      <c r="AM24" s="197">
        <f t="shared" ref="AM24" si="150">AL24</f>
        <v>1996.5000000000007</v>
      </c>
      <c r="AN24" s="197">
        <f t="shared" ref="AN24" si="151">AM24</f>
        <v>1996.5000000000007</v>
      </c>
      <c r="AO24" s="197">
        <f t="shared" ref="AO24" si="152">AN24</f>
        <v>1996.5000000000007</v>
      </c>
      <c r="AP24" s="197">
        <f t="shared" ref="AP24" si="153">AO24</f>
        <v>1996.5000000000007</v>
      </c>
      <c r="AQ24" s="197">
        <f t="shared" ref="AQ24" si="154">AP24</f>
        <v>1996.5000000000007</v>
      </c>
      <c r="AR24" s="197">
        <f t="shared" ref="AR24" si="155">AQ24</f>
        <v>1996.5000000000007</v>
      </c>
      <c r="AS24" s="197">
        <f t="shared" ref="AS24" si="156">AR24</f>
        <v>1996.5000000000007</v>
      </c>
      <c r="AT24" s="197">
        <f t="shared" ref="AT24" si="157">AS24</f>
        <v>1996.5000000000007</v>
      </c>
      <c r="AU24" s="197">
        <f t="shared" ref="AU24" si="158">AT24</f>
        <v>1996.5000000000007</v>
      </c>
      <c r="AV24" s="197">
        <f t="shared" ref="AV24" si="159">AU24</f>
        <v>1996.5000000000007</v>
      </c>
      <c r="AW24" s="197">
        <f t="shared" ref="AW24" si="160">AV24</f>
        <v>1996.5000000000007</v>
      </c>
      <c r="AX24" s="197">
        <f>AW24*(1+Assumptions!$F$3)</f>
        <v>2196.150000000001</v>
      </c>
      <c r="AY24" s="197">
        <f t="shared" ref="AY24" si="161">AX24</f>
        <v>2196.150000000001</v>
      </c>
      <c r="AZ24" s="197">
        <f t="shared" ref="AZ24" si="162">AY24</f>
        <v>2196.150000000001</v>
      </c>
      <c r="BA24" s="197">
        <f t="shared" ref="BA24" si="163">AZ24</f>
        <v>2196.150000000001</v>
      </c>
      <c r="BB24" s="197">
        <f t="shared" ref="BB24" si="164">BA24</f>
        <v>2196.150000000001</v>
      </c>
      <c r="BC24" s="197">
        <f t="shared" ref="BC24" si="165">BB24</f>
        <v>2196.150000000001</v>
      </c>
      <c r="BD24" s="197">
        <f t="shared" ref="BD24" si="166">BC24</f>
        <v>2196.150000000001</v>
      </c>
      <c r="BE24" s="197">
        <f t="shared" ref="BE24" si="167">BD24</f>
        <v>2196.150000000001</v>
      </c>
      <c r="BF24" s="197">
        <f t="shared" ref="BF24" si="168">BE24</f>
        <v>2196.150000000001</v>
      </c>
      <c r="BG24" s="197">
        <f t="shared" ref="BG24" si="169">BF24</f>
        <v>2196.150000000001</v>
      </c>
      <c r="BH24" s="197">
        <f t="shared" ref="BH24" si="170">BG24</f>
        <v>2196.150000000001</v>
      </c>
      <c r="BI24" s="197">
        <f t="shared" ref="BI24" si="171">BH24</f>
        <v>2196.150000000001</v>
      </c>
    </row>
    <row r="25" spans="1:61" x14ac:dyDescent="0.6">
      <c r="A25" s="44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8"/>
      <c r="BF25" s="198"/>
      <c r="BG25" s="198"/>
      <c r="BH25" s="198"/>
      <c r="BI25" s="198"/>
    </row>
    <row r="26" spans="1:61" ht="15.9" thickBot="1" x14ac:dyDescent="0.65">
      <c r="A26" s="173" t="s">
        <v>0</v>
      </c>
      <c r="B26" s="199">
        <f>SUM(B21:B24)</f>
        <v>47000</v>
      </c>
      <c r="C26" s="199">
        <f t="shared" ref="C26:BI26" si="172">SUM(C21:C24)</f>
        <v>47000</v>
      </c>
      <c r="D26" s="199">
        <f t="shared" si="172"/>
        <v>47000</v>
      </c>
      <c r="E26" s="199">
        <f t="shared" si="172"/>
        <v>47000</v>
      </c>
      <c r="F26" s="199">
        <f t="shared" si="172"/>
        <v>47000</v>
      </c>
      <c r="G26" s="199">
        <f t="shared" si="172"/>
        <v>47000</v>
      </c>
      <c r="H26" s="199">
        <f t="shared" si="172"/>
        <v>47000</v>
      </c>
      <c r="I26" s="199">
        <f t="shared" si="172"/>
        <v>47000</v>
      </c>
      <c r="J26" s="199">
        <f t="shared" si="172"/>
        <v>47000</v>
      </c>
      <c r="K26" s="199">
        <f t="shared" si="172"/>
        <v>47000</v>
      </c>
      <c r="L26" s="199">
        <f t="shared" si="172"/>
        <v>47000</v>
      </c>
      <c r="M26" s="199">
        <f t="shared" si="172"/>
        <v>47000</v>
      </c>
      <c r="N26" s="199">
        <f t="shared" si="172"/>
        <v>51700.000000000007</v>
      </c>
      <c r="O26" s="199">
        <f t="shared" si="172"/>
        <v>51700.000000000007</v>
      </c>
      <c r="P26" s="199">
        <f t="shared" si="172"/>
        <v>51700.000000000007</v>
      </c>
      <c r="Q26" s="199">
        <f t="shared" si="172"/>
        <v>51700.000000000007</v>
      </c>
      <c r="R26" s="199">
        <f t="shared" si="172"/>
        <v>51700.000000000007</v>
      </c>
      <c r="S26" s="199">
        <f t="shared" si="172"/>
        <v>51700.000000000007</v>
      </c>
      <c r="T26" s="199">
        <f t="shared" si="172"/>
        <v>51700.000000000007</v>
      </c>
      <c r="U26" s="199">
        <f t="shared" si="172"/>
        <v>51700.000000000007</v>
      </c>
      <c r="V26" s="199">
        <f t="shared" si="172"/>
        <v>51700.000000000007</v>
      </c>
      <c r="W26" s="199">
        <f t="shared" si="172"/>
        <v>51700.000000000007</v>
      </c>
      <c r="X26" s="199">
        <f t="shared" si="172"/>
        <v>51700.000000000007</v>
      </c>
      <c r="Y26" s="199">
        <f t="shared" si="172"/>
        <v>51700.000000000007</v>
      </c>
      <c r="Z26" s="199">
        <f t="shared" si="172"/>
        <v>56870.000000000015</v>
      </c>
      <c r="AA26" s="199">
        <f t="shared" si="172"/>
        <v>56870.000000000015</v>
      </c>
      <c r="AB26" s="199">
        <f t="shared" si="172"/>
        <v>56870.000000000015</v>
      </c>
      <c r="AC26" s="199">
        <f t="shared" si="172"/>
        <v>56870.000000000015</v>
      </c>
      <c r="AD26" s="199">
        <f t="shared" si="172"/>
        <v>56870.000000000015</v>
      </c>
      <c r="AE26" s="199">
        <f t="shared" si="172"/>
        <v>56870.000000000015</v>
      </c>
      <c r="AF26" s="199">
        <f t="shared" si="172"/>
        <v>56870.000000000015</v>
      </c>
      <c r="AG26" s="199">
        <f t="shared" si="172"/>
        <v>56870.000000000015</v>
      </c>
      <c r="AH26" s="199">
        <f t="shared" si="172"/>
        <v>56870.000000000015</v>
      </c>
      <c r="AI26" s="199">
        <f t="shared" si="172"/>
        <v>56870.000000000015</v>
      </c>
      <c r="AJ26" s="199">
        <f t="shared" si="172"/>
        <v>56870.000000000015</v>
      </c>
      <c r="AK26" s="199">
        <f t="shared" si="172"/>
        <v>56870.000000000015</v>
      </c>
      <c r="AL26" s="199">
        <f t="shared" si="172"/>
        <v>62557.000000000022</v>
      </c>
      <c r="AM26" s="199">
        <f t="shared" si="172"/>
        <v>62557.000000000022</v>
      </c>
      <c r="AN26" s="199">
        <f t="shared" si="172"/>
        <v>62557.000000000022</v>
      </c>
      <c r="AO26" s="199">
        <f t="shared" si="172"/>
        <v>62557.000000000022</v>
      </c>
      <c r="AP26" s="199">
        <f t="shared" si="172"/>
        <v>62557.000000000022</v>
      </c>
      <c r="AQ26" s="199">
        <f t="shared" si="172"/>
        <v>62557.000000000022</v>
      </c>
      <c r="AR26" s="199">
        <f t="shared" si="172"/>
        <v>62557.000000000022</v>
      </c>
      <c r="AS26" s="199">
        <f t="shared" si="172"/>
        <v>62557.000000000022</v>
      </c>
      <c r="AT26" s="199">
        <f t="shared" si="172"/>
        <v>62557.000000000022</v>
      </c>
      <c r="AU26" s="199">
        <f t="shared" si="172"/>
        <v>62557.000000000022</v>
      </c>
      <c r="AV26" s="199">
        <f t="shared" si="172"/>
        <v>62557.000000000022</v>
      </c>
      <c r="AW26" s="199">
        <f t="shared" si="172"/>
        <v>62557.000000000022</v>
      </c>
      <c r="AX26" s="199">
        <f t="shared" si="172"/>
        <v>68812.700000000026</v>
      </c>
      <c r="AY26" s="199">
        <f t="shared" si="172"/>
        <v>68812.700000000026</v>
      </c>
      <c r="AZ26" s="199">
        <f t="shared" si="172"/>
        <v>68812.700000000026</v>
      </c>
      <c r="BA26" s="199">
        <f t="shared" si="172"/>
        <v>68812.700000000026</v>
      </c>
      <c r="BB26" s="199">
        <f t="shared" si="172"/>
        <v>68812.700000000026</v>
      </c>
      <c r="BC26" s="199">
        <f t="shared" si="172"/>
        <v>68812.700000000026</v>
      </c>
      <c r="BD26" s="199">
        <f t="shared" si="172"/>
        <v>68812.700000000026</v>
      </c>
      <c r="BE26" s="199">
        <f t="shared" si="172"/>
        <v>68812.700000000026</v>
      </c>
      <c r="BF26" s="199">
        <f t="shared" si="172"/>
        <v>68812.700000000026</v>
      </c>
      <c r="BG26" s="199">
        <f t="shared" si="172"/>
        <v>68812.700000000026</v>
      </c>
      <c r="BH26" s="199">
        <f t="shared" si="172"/>
        <v>68812.700000000026</v>
      </c>
      <c r="BI26" s="199">
        <f t="shared" si="172"/>
        <v>68812.700000000026</v>
      </c>
    </row>
    <row r="27" spans="1:61" ht="15.9" thickTop="1" x14ac:dyDescent="0.6">
      <c r="C27" s="21"/>
      <c r="L27" s="13"/>
      <c r="Q27" s="10"/>
    </row>
    <row r="28" spans="1:61" x14ac:dyDescent="0.6">
      <c r="C28" s="21"/>
      <c r="L28" s="13"/>
      <c r="Q28" s="10"/>
    </row>
    <row r="29" spans="1:61" x14ac:dyDescent="0.6">
      <c r="C29" s="21"/>
      <c r="L29" s="13"/>
      <c r="Q29" s="10"/>
    </row>
    <row r="30" spans="1:61" ht="16.8" x14ac:dyDescent="0.65">
      <c r="A30" s="172" t="s">
        <v>238</v>
      </c>
      <c r="B30" s="79" t="s">
        <v>21</v>
      </c>
      <c r="C30" s="79" t="s">
        <v>22</v>
      </c>
      <c r="D30" s="79" t="s">
        <v>23</v>
      </c>
      <c r="E30" s="79" t="s">
        <v>24</v>
      </c>
      <c r="F30" s="79" t="s">
        <v>25</v>
      </c>
      <c r="G30" s="79" t="s">
        <v>26</v>
      </c>
      <c r="H30" s="79" t="s">
        <v>27</v>
      </c>
      <c r="I30" s="79" t="s">
        <v>28</v>
      </c>
      <c r="J30" s="79" t="s">
        <v>29</v>
      </c>
      <c r="K30" s="79" t="s">
        <v>30</v>
      </c>
      <c r="L30" s="79" t="s">
        <v>31</v>
      </c>
      <c r="M30" s="79" t="s">
        <v>32</v>
      </c>
      <c r="N30" s="79" t="s">
        <v>54</v>
      </c>
      <c r="O30" s="79" t="s">
        <v>55</v>
      </c>
      <c r="P30" s="79" t="s">
        <v>56</v>
      </c>
      <c r="Q30" s="79" t="s">
        <v>57</v>
      </c>
      <c r="R30" s="79" t="s">
        <v>58</v>
      </c>
      <c r="S30" s="79" t="s">
        <v>59</v>
      </c>
      <c r="T30" s="79" t="s">
        <v>60</v>
      </c>
      <c r="U30" s="79" t="s">
        <v>61</v>
      </c>
      <c r="V30" s="79" t="s">
        <v>62</v>
      </c>
      <c r="W30" s="79" t="s">
        <v>63</v>
      </c>
      <c r="X30" s="79" t="s">
        <v>64</v>
      </c>
      <c r="Y30" s="79" t="s">
        <v>65</v>
      </c>
      <c r="Z30" s="79" t="s">
        <v>66</v>
      </c>
      <c r="AA30" s="79" t="s">
        <v>67</v>
      </c>
      <c r="AB30" s="79" t="s">
        <v>68</v>
      </c>
      <c r="AC30" s="79" t="s">
        <v>69</v>
      </c>
      <c r="AD30" s="79" t="s">
        <v>70</v>
      </c>
      <c r="AE30" s="79" t="s">
        <v>71</v>
      </c>
      <c r="AF30" s="79" t="s">
        <v>72</v>
      </c>
      <c r="AG30" s="79" t="s">
        <v>73</v>
      </c>
      <c r="AH30" s="79" t="s">
        <v>74</v>
      </c>
      <c r="AI30" s="79" t="s">
        <v>75</v>
      </c>
      <c r="AJ30" s="79" t="s">
        <v>76</v>
      </c>
      <c r="AK30" s="79" t="s">
        <v>77</v>
      </c>
      <c r="AL30" s="79" t="s">
        <v>78</v>
      </c>
      <c r="AM30" s="79" t="s">
        <v>79</v>
      </c>
      <c r="AN30" s="79" t="s">
        <v>80</v>
      </c>
      <c r="AO30" s="79" t="s">
        <v>81</v>
      </c>
      <c r="AP30" s="79" t="s">
        <v>82</v>
      </c>
      <c r="AQ30" s="79" t="s">
        <v>83</v>
      </c>
      <c r="AR30" s="79" t="s">
        <v>84</v>
      </c>
      <c r="AS30" s="79" t="s">
        <v>85</v>
      </c>
      <c r="AT30" s="79" t="s">
        <v>86</v>
      </c>
      <c r="AU30" s="79" t="s">
        <v>87</v>
      </c>
      <c r="AV30" s="79" t="s">
        <v>88</v>
      </c>
      <c r="AW30" s="79" t="s">
        <v>89</v>
      </c>
      <c r="AX30" s="79" t="s">
        <v>90</v>
      </c>
      <c r="AY30" s="79" t="s">
        <v>91</v>
      </c>
      <c r="AZ30" s="79" t="s">
        <v>92</v>
      </c>
      <c r="BA30" s="79" t="s">
        <v>93</v>
      </c>
      <c r="BB30" s="79" t="s">
        <v>94</v>
      </c>
      <c r="BC30" s="79" t="s">
        <v>95</v>
      </c>
      <c r="BD30" s="79" t="s">
        <v>96</v>
      </c>
      <c r="BE30" s="79" t="s">
        <v>97</v>
      </c>
      <c r="BF30" s="79" t="s">
        <v>98</v>
      </c>
      <c r="BG30" s="79" t="s">
        <v>99</v>
      </c>
      <c r="BH30" s="79" t="s">
        <v>100</v>
      </c>
      <c r="BI30" s="79" t="s">
        <v>101</v>
      </c>
    </row>
    <row r="31" spans="1:61" x14ac:dyDescent="0.6">
      <c r="A31" s="115" t="s">
        <v>162</v>
      </c>
      <c r="B31" s="197">
        <f>B26*Assumptions!$B$9</f>
        <v>11750</v>
      </c>
      <c r="C31" s="197">
        <f>C26*Assumptions!$B$9</f>
        <v>11750</v>
      </c>
      <c r="D31" s="197">
        <f>D26*Assumptions!$B$9</f>
        <v>11750</v>
      </c>
      <c r="E31" s="197">
        <f>E26*Assumptions!$B$9</f>
        <v>11750</v>
      </c>
      <c r="F31" s="197">
        <f>F26*Assumptions!$B$9</f>
        <v>11750</v>
      </c>
      <c r="G31" s="197">
        <f>G26*Assumptions!$B$9</f>
        <v>11750</v>
      </c>
      <c r="H31" s="197">
        <f>H26*Assumptions!$B$9</f>
        <v>11750</v>
      </c>
      <c r="I31" s="197">
        <f>I26*Assumptions!$B$9</f>
        <v>11750</v>
      </c>
      <c r="J31" s="197">
        <f>J26*Assumptions!$B$9</f>
        <v>11750</v>
      </c>
      <c r="K31" s="197">
        <f>K26*Assumptions!$B$9</f>
        <v>11750</v>
      </c>
      <c r="L31" s="197">
        <f>L26*Assumptions!$B$9</f>
        <v>11750</v>
      </c>
      <c r="M31" s="197">
        <f>M26*Assumptions!$B$9</f>
        <v>11750</v>
      </c>
      <c r="N31" s="197">
        <f>N26*Assumptions!$B$9</f>
        <v>12925.000000000002</v>
      </c>
      <c r="O31" s="197">
        <f>O26*Assumptions!$B$9</f>
        <v>12925.000000000002</v>
      </c>
      <c r="P31" s="197">
        <f>P26*Assumptions!$B$9</f>
        <v>12925.000000000002</v>
      </c>
      <c r="Q31" s="197">
        <f>Q26*Assumptions!$B$9</f>
        <v>12925.000000000002</v>
      </c>
      <c r="R31" s="197">
        <f>R26*Assumptions!$B$9</f>
        <v>12925.000000000002</v>
      </c>
      <c r="S31" s="197">
        <f>S26*Assumptions!$B$9</f>
        <v>12925.000000000002</v>
      </c>
      <c r="T31" s="197">
        <f>T26*Assumptions!$B$9</f>
        <v>12925.000000000002</v>
      </c>
      <c r="U31" s="197">
        <f>U26*Assumptions!$B$9</f>
        <v>12925.000000000002</v>
      </c>
      <c r="V31" s="197">
        <f>V26*Assumptions!$B$9</f>
        <v>12925.000000000002</v>
      </c>
      <c r="W31" s="197">
        <f>W26*Assumptions!$B$9</f>
        <v>12925.000000000002</v>
      </c>
      <c r="X31" s="197">
        <f>X26*Assumptions!$B$9</f>
        <v>12925.000000000002</v>
      </c>
      <c r="Y31" s="197">
        <f>Y26*Assumptions!$B$9</f>
        <v>12925.000000000002</v>
      </c>
      <c r="Z31" s="197">
        <f>Z26*Assumptions!$B$9</f>
        <v>14217.500000000004</v>
      </c>
      <c r="AA31" s="197">
        <f>AA26*Assumptions!$B$9</f>
        <v>14217.500000000004</v>
      </c>
      <c r="AB31" s="197">
        <f>AB26*Assumptions!$B$9</f>
        <v>14217.500000000004</v>
      </c>
      <c r="AC31" s="197">
        <f>AC26*Assumptions!$B$9</f>
        <v>14217.500000000004</v>
      </c>
      <c r="AD31" s="197">
        <f>AD26*Assumptions!$B$9</f>
        <v>14217.500000000004</v>
      </c>
      <c r="AE31" s="197">
        <f>AE26*Assumptions!$B$9</f>
        <v>14217.500000000004</v>
      </c>
      <c r="AF31" s="197">
        <f>AF26*Assumptions!$B$9</f>
        <v>14217.500000000004</v>
      </c>
      <c r="AG31" s="197">
        <f>AG26*Assumptions!$B$9</f>
        <v>14217.500000000004</v>
      </c>
      <c r="AH31" s="197">
        <f>AH26*Assumptions!$B$9</f>
        <v>14217.500000000004</v>
      </c>
      <c r="AI31" s="197">
        <f>AI26*Assumptions!$B$9</f>
        <v>14217.500000000004</v>
      </c>
      <c r="AJ31" s="197">
        <f>AJ26*Assumptions!$B$9</f>
        <v>14217.500000000004</v>
      </c>
      <c r="AK31" s="197">
        <f>AK26*Assumptions!$B$9</f>
        <v>14217.500000000004</v>
      </c>
      <c r="AL31" s="197">
        <f>AL26*Assumptions!$B$9</f>
        <v>15639.250000000005</v>
      </c>
      <c r="AM31" s="197">
        <f>AM26*Assumptions!$B$9</f>
        <v>15639.250000000005</v>
      </c>
      <c r="AN31" s="197">
        <f>AN26*Assumptions!$B$9</f>
        <v>15639.250000000005</v>
      </c>
      <c r="AO31" s="197">
        <f>AO26*Assumptions!$B$9</f>
        <v>15639.250000000005</v>
      </c>
      <c r="AP31" s="197">
        <f>AP26*Assumptions!$B$9</f>
        <v>15639.250000000005</v>
      </c>
      <c r="AQ31" s="197">
        <f>AQ26*Assumptions!$B$9</f>
        <v>15639.250000000005</v>
      </c>
      <c r="AR31" s="197">
        <f>AR26*Assumptions!$B$9</f>
        <v>15639.250000000005</v>
      </c>
      <c r="AS31" s="197">
        <f>AS26*Assumptions!$B$9</f>
        <v>15639.250000000005</v>
      </c>
      <c r="AT31" s="197">
        <f>AT26*Assumptions!$B$9</f>
        <v>15639.250000000005</v>
      </c>
      <c r="AU31" s="197">
        <f>AU26*Assumptions!$B$9</f>
        <v>15639.250000000005</v>
      </c>
      <c r="AV31" s="197">
        <f>AV26*Assumptions!$B$9</f>
        <v>15639.250000000005</v>
      </c>
      <c r="AW31" s="197">
        <f>AW26*Assumptions!$B$9</f>
        <v>15639.250000000005</v>
      </c>
      <c r="AX31" s="197">
        <f>AX26*Assumptions!$B$9</f>
        <v>17203.175000000007</v>
      </c>
      <c r="AY31" s="197">
        <f>AY26*Assumptions!$B$9</f>
        <v>17203.175000000007</v>
      </c>
      <c r="AZ31" s="197">
        <f>AZ26*Assumptions!$B$9</f>
        <v>17203.175000000007</v>
      </c>
      <c r="BA31" s="197">
        <f>BA26*Assumptions!$B$9</f>
        <v>17203.175000000007</v>
      </c>
      <c r="BB31" s="197">
        <f>BB26*Assumptions!$B$9</f>
        <v>17203.175000000007</v>
      </c>
      <c r="BC31" s="197">
        <f>BC26*Assumptions!$B$9</f>
        <v>17203.175000000007</v>
      </c>
      <c r="BD31" s="197">
        <f>BD26*Assumptions!$B$9</f>
        <v>17203.175000000007</v>
      </c>
      <c r="BE31" s="197">
        <f>BE26*Assumptions!$B$9</f>
        <v>17203.175000000007</v>
      </c>
      <c r="BF31" s="197">
        <f>BF26*Assumptions!$B$9</f>
        <v>17203.175000000007</v>
      </c>
      <c r="BG31" s="197">
        <f>BG26*Assumptions!$B$9</f>
        <v>17203.175000000007</v>
      </c>
      <c r="BH31" s="197">
        <f>BH26*Assumptions!$B$9</f>
        <v>17203.175000000007</v>
      </c>
      <c r="BI31" s="197">
        <f>BI26*Assumptions!$B$9</f>
        <v>17203.175000000007</v>
      </c>
    </row>
    <row r="32" spans="1:61" x14ac:dyDescent="0.6">
      <c r="C32" s="21"/>
      <c r="L32" s="13"/>
      <c r="Q32" s="10"/>
    </row>
    <row r="33" spans="1:61" ht="15.9" thickBot="1" x14ac:dyDescent="0.65">
      <c r="A33" s="173" t="s">
        <v>239</v>
      </c>
      <c r="B33" s="199">
        <f>B31</f>
        <v>11750</v>
      </c>
      <c r="C33" s="199">
        <f t="shared" ref="C33:BI33" si="173">C31</f>
        <v>11750</v>
      </c>
      <c r="D33" s="199">
        <f t="shared" si="173"/>
        <v>11750</v>
      </c>
      <c r="E33" s="199">
        <f t="shared" si="173"/>
        <v>11750</v>
      </c>
      <c r="F33" s="199">
        <f t="shared" si="173"/>
        <v>11750</v>
      </c>
      <c r="G33" s="199">
        <f t="shared" si="173"/>
        <v>11750</v>
      </c>
      <c r="H33" s="199">
        <f t="shared" si="173"/>
        <v>11750</v>
      </c>
      <c r="I33" s="199">
        <f t="shared" si="173"/>
        <v>11750</v>
      </c>
      <c r="J33" s="199">
        <f t="shared" si="173"/>
        <v>11750</v>
      </c>
      <c r="K33" s="199">
        <f t="shared" si="173"/>
        <v>11750</v>
      </c>
      <c r="L33" s="199">
        <f t="shared" si="173"/>
        <v>11750</v>
      </c>
      <c r="M33" s="199">
        <f t="shared" si="173"/>
        <v>11750</v>
      </c>
      <c r="N33" s="199">
        <f t="shared" si="173"/>
        <v>12925.000000000002</v>
      </c>
      <c r="O33" s="199">
        <f t="shared" si="173"/>
        <v>12925.000000000002</v>
      </c>
      <c r="P33" s="199">
        <f t="shared" si="173"/>
        <v>12925.000000000002</v>
      </c>
      <c r="Q33" s="199">
        <f t="shared" si="173"/>
        <v>12925.000000000002</v>
      </c>
      <c r="R33" s="199">
        <f t="shared" si="173"/>
        <v>12925.000000000002</v>
      </c>
      <c r="S33" s="199">
        <f t="shared" si="173"/>
        <v>12925.000000000002</v>
      </c>
      <c r="T33" s="199">
        <f t="shared" si="173"/>
        <v>12925.000000000002</v>
      </c>
      <c r="U33" s="199">
        <f t="shared" si="173"/>
        <v>12925.000000000002</v>
      </c>
      <c r="V33" s="199">
        <f t="shared" si="173"/>
        <v>12925.000000000002</v>
      </c>
      <c r="W33" s="199">
        <f t="shared" si="173"/>
        <v>12925.000000000002</v>
      </c>
      <c r="X33" s="199">
        <f t="shared" si="173"/>
        <v>12925.000000000002</v>
      </c>
      <c r="Y33" s="199">
        <f t="shared" si="173"/>
        <v>12925.000000000002</v>
      </c>
      <c r="Z33" s="199">
        <f t="shared" si="173"/>
        <v>14217.500000000004</v>
      </c>
      <c r="AA33" s="199">
        <f t="shared" si="173"/>
        <v>14217.500000000004</v>
      </c>
      <c r="AB33" s="199">
        <f t="shared" si="173"/>
        <v>14217.500000000004</v>
      </c>
      <c r="AC33" s="199">
        <f t="shared" si="173"/>
        <v>14217.500000000004</v>
      </c>
      <c r="AD33" s="199">
        <f t="shared" si="173"/>
        <v>14217.500000000004</v>
      </c>
      <c r="AE33" s="199">
        <f t="shared" si="173"/>
        <v>14217.500000000004</v>
      </c>
      <c r="AF33" s="199">
        <f t="shared" si="173"/>
        <v>14217.500000000004</v>
      </c>
      <c r="AG33" s="199">
        <f t="shared" si="173"/>
        <v>14217.500000000004</v>
      </c>
      <c r="AH33" s="199">
        <f t="shared" si="173"/>
        <v>14217.500000000004</v>
      </c>
      <c r="AI33" s="199">
        <f t="shared" si="173"/>
        <v>14217.500000000004</v>
      </c>
      <c r="AJ33" s="199">
        <f t="shared" si="173"/>
        <v>14217.500000000004</v>
      </c>
      <c r="AK33" s="199">
        <f t="shared" si="173"/>
        <v>14217.500000000004</v>
      </c>
      <c r="AL33" s="199">
        <f t="shared" si="173"/>
        <v>15639.250000000005</v>
      </c>
      <c r="AM33" s="199">
        <f t="shared" si="173"/>
        <v>15639.250000000005</v>
      </c>
      <c r="AN33" s="199">
        <f t="shared" si="173"/>
        <v>15639.250000000005</v>
      </c>
      <c r="AO33" s="199">
        <f t="shared" si="173"/>
        <v>15639.250000000005</v>
      </c>
      <c r="AP33" s="199">
        <f t="shared" si="173"/>
        <v>15639.250000000005</v>
      </c>
      <c r="AQ33" s="199">
        <f t="shared" si="173"/>
        <v>15639.250000000005</v>
      </c>
      <c r="AR33" s="199">
        <f t="shared" si="173"/>
        <v>15639.250000000005</v>
      </c>
      <c r="AS33" s="199">
        <f t="shared" si="173"/>
        <v>15639.250000000005</v>
      </c>
      <c r="AT33" s="199">
        <f t="shared" si="173"/>
        <v>15639.250000000005</v>
      </c>
      <c r="AU33" s="199">
        <f t="shared" si="173"/>
        <v>15639.250000000005</v>
      </c>
      <c r="AV33" s="199">
        <f t="shared" si="173"/>
        <v>15639.250000000005</v>
      </c>
      <c r="AW33" s="199">
        <f t="shared" si="173"/>
        <v>15639.250000000005</v>
      </c>
      <c r="AX33" s="199">
        <f t="shared" si="173"/>
        <v>17203.175000000007</v>
      </c>
      <c r="AY33" s="199">
        <f t="shared" si="173"/>
        <v>17203.175000000007</v>
      </c>
      <c r="AZ33" s="199">
        <f t="shared" si="173"/>
        <v>17203.175000000007</v>
      </c>
      <c r="BA33" s="199">
        <f t="shared" si="173"/>
        <v>17203.175000000007</v>
      </c>
      <c r="BB33" s="199">
        <f t="shared" si="173"/>
        <v>17203.175000000007</v>
      </c>
      <c r="BC33" s="199">
        <f t="shared" si="173"/>
        <v>17203.175000000007</v>
      </c>
      <c r="BD33" s="199">
        <f t="shared" si="173"/>
        <v>17203.175000000007</v>
      </c>
      <c r="BE33" s="199">
        <f t="shared" si="173"/>
        <v>17203.175000000007</v>
      </c>
      <c r="BF33" s="199">
        <f t="shared" si="173"/>
        <v>17203.175000000007</v>
      </c>
      <c r="BG33" s="199">
        <f t="shared" si="173"/>
        <v>17203.175000000007</v>
      </c>
      <c r="BH33" s="199">
        <f t="shared" si="173"/>
        <v>17203.175000000007</v>
      </c>
      <c r="BI33" s="199">
        <f t="shared" si="173"/>
        <v>17203.175000000007</v>
      </c>
    </row>
    <row r="34" spans="1:61" ht="15.9" thickTop="1" x14ac:dyDescent="0.6"/>
    <row r="35" spans="1:61" x14ac:dyDescent="0.6">
      <c r="B35" s="181"/>
    </row>
  </sheetData>
  <mergeCells count="4">
    <mergeCell ref="A3:B3"/>
    <mergeCell ref="A4:B4"/>
    <mergeCell ref="A6:B6"/>
    <mergeCell ref="A8:B8"/>
  </mergeCells>
  <phoneticPr fontId="36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A1:BI66"/>
  <sheetViews>
    <sheetView showGridLines="0" tabSelected="1" topLeftCell="A12" zoomScale="85" zoomScaleNormal="85" workbookViewId="0">
      <selection activeCell="J29" sqref="J29"/>
    </sheetView>
  </sheetViews>
  <sheetFormatPr defaultColWidth="9.26171875" defaultRowHeight="15.6" x14ac:dyDescent="0.6"/>
  <cols>
    <col min="1" max="1" width="44.41796875" style="18" customWidth="1"/>
    <col min="2" max="2" width="16.68359375" style="26" bestFit="1" customWidth="1"/>
    <col min="3" max="3" width="16.578125" style="27" bestFit="1" customWidth="1"/>
    <col min="4" max="4" width="17.68359375" style="27" bestFit="1" customWidth="1"/>
    <col min="5" max="5" width="17.26171875" style="27" bestFit="1" customWidth="1"/>
    <col min="6" max="6" width="17.68359375" style="13" bestFit="1" customWidth="1"/>
    <col min="7" max="7" width="3.68359375" customWidth="1"/>
    <col min="8" max="13" width="15" bestFit="1" customWidth="1"/>
    <col min="14" max="14" width="14.68359375" bestFit="1" customWidth="1"/>
    <col min="15" max="15" width="15" bestFit="1" customWidth="1"/>
    <col min="16" max="16" width="15.26171875" bestFit="1" customWidth="1"/>
    <col min="17" max="18" width="14.68359375" bestFit="1" customWidth="1"/>
    <col min="19" max="19" width="15" bestFit="1" customWidth="1"/>
    <col min="20" max="22" width="14.68359375" bestFit="1" customWidth="1"/>
    <col min="23" max="23" width="15.26171875" bestFit="1" customWidth="1"/>
    <col min="24" max="24" width="15" bestFit="1" customWidth="1"/>
    <col min="25" max="27" width="15.26171875" bestFit="1" customWidth="1"/>
    <col min="28" max="29" width="14.68359375" bestFit="1" customWidth="1"/>
    <col min="30" max="30" width="15.41796875" bestFit="1" customWidth="1"/>
    <col min="31" max="31" width="16.578125" bestFit="1" customWidth="1"/>
    <col min="32" max="32" width="16.26171875" bestFit="1" customWidth="1"/>
    <col min="33" max="33" width="15.41796875" bestFit="1" customWidth="1"/>
    <col min="34" max="34" width="16" bestFit="1" customWidth="1"/>
    <col min="35" max="35" width="16.26171875" bestFit="1" customWidth="1"/>
    <col min="36" max="36" width="15.68359375" bestFit="1" customWidth="1"/>
    <col min="37" max="37" width="16.41796875" bestFit="1" customWidth="1"/>
    <col min="38" max="39" width="16.26171875" bestFit="1" customWidth="1"/>
    <col min="40" max="40" width="15.41796875" bestFit="1" customWidth="1"/>
    <col min="41" max="41" width="16" bestFit="1" customWidth="1"/>
    <col min="42" max="42" width="16.578125" bestFit="1" customWidth="1"/>
    <col min="43" max="43" width="16.41796875" bestFit="1" customWidth="1"/>
    <col min="44" max="45" width="16.578125" bestFit="1" customWidth="1"/>
    <col min="46" max="46" width="16.41796875" bestFit="1" customWidth="1"/>
    <col min="47" max="47" width="15.68359375" bestFit="1" customWidth="1"/>
    <col min="48" max="48" width="16" bestFit="1" customWidth="1"/>
    <col min="49" max="49" width="16.26171875" bestFit="1" customWidth="1"/>
    <col min="50" max="50" width="16.41796875" bestFit="1" customWidth="1"/>
    <col min="51" max="51" width="15.68359375" bestFit="1" customWidth="1"/>
    <col min="52" max="52" width="16.26171875" bestFit="1" customWidth="1"/>
    <col min="53" max="53" width="16.578125" bestFit="1" customWidth="1"/>
    <col min="54" max="54" width="16.26171875" bestFit="1" customWidth="1"/>
    <col min="55" max="55" width="16.578125" bestFit="1" customWidth="1"/>
    <col min="56" max="58" width="16.26171875" bestFit="1" customWidth="1"/>
    <col min="59" max="60" width="16.41796875" bestFit="1" customWidth="1"/>
    <col min="61" max="61" width="16.578125" bestFit="1" customWidth="1"/>
    <col min="62" max="16384" width="9.26171875" style="10"/>
  </cols>
  <sheetData>
    <row r="1" spans="1:61" x14ac:dyDescent="0.6">
      <c r="A1" s="13"/>
      <c r="B1" s="13"/>
      <c r="C1" s="23"/>
      <c r="D1" s="13"/>
      <c r="E1" s="13"/>
    </row>
    <row r="2" spans="1:61" s="38" customFormat="1" ht="16.8" x14ac:dyDescent="0.65">
      <c r="A2" s="47" t="s">
        <v>20</v>
      </c>
      <c r="B2" s="48" t="s">
        <v>35</v>
      </c>
      <c r="C2" s="48" t="s">
        <v>36</v>
      </c>
      <c r="D2" s="48" t="s">
        <v>37</v>
      </c>
      <c r="E2" s="48" t="s">
        <v>38</v>
      </c>
      <c r="F2" s="48" t="s">
        <v>39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</row>
    <row r="3" spans="1:61" x14ac:dyDescent="0.6">
      <c r="A3" s="57" t="str">
        <f>IFERROR('Revenue Forecasts'!A6,"")</f>
        <v>Total Revenue</v>
      </c>
      <c r="B3" s="192">
        <f>SUM('Monthly Income Statement '!B3:M3)</f>
        <v>564000</v>
      </c>
      <c r="C3" s="192">
        <f>SUM('Monthly Income Statement '!N3:Y3)</f>
        <v>620400.00000000012</v>
      </c>
      <c r="D3" s="192">
        <f>SUM('Monthly Income Statement '!Z3:AK3)</f>
        <v>682440.00000000012</v>
      </c>
      <c r="E3" s="192">
        <f>SUM('Monthly Income Statement '!AL3:AW3)</f>
        <v>750684.00000000012</v>
      </c>
      <c r="F3" s="192">
        <f>SUM('Monthly Income Statement '!AX3:BI3)</f>
        <v>825752.40000000049</v>
      </c>
    </row>
    <row r="4" spans="1:61" x14ac:dyDescent="0.6">
      <c r="A4" s="58" t="str">
        <f>'Monthly Income Statement '!A4</f>
        <v xml:space="preserve">Cost of Sales </v>
      </c>
      <c r="B4" s="194">
        <f>SUM('Monthly Income Statement '!B4:M4)</f>
        <v>141000</v>
      </c>
      <c r="C4" s="194">
        <f>SUM('Monthly Income Statement '!N4:Y4)</f>
        <v>155100.00000000003</v>
      </c>
      <c r="D4" s="194">
        <f>SUM('Monthly Income Statement '!Z4:AK4)</f>
        <v>170610.00000000003</v>
      </c>
      <c r="E4" s="194">
        <f>SUM('Monthly Income Statement '!AL4:AW4)</f>
        <v>187671.00000000003</v>
      </c>
      <c r="F4" s="194">
        <f>SUM('Monthly Income Statement '!AX4:BI4)</f>
        <v>206438.10000000012</v>
      </c>
    </row>
    <row r="5" spans="1:61" x14ac:dyDescent="0.6">
      <c r="A5" s="57" t="s">
        <v>102</v>
      </c>
      <c r="B5" s="192">
        <f>B3-SUM(B4:B4)</f>
        <v>423000</v>
      </c>
      <c r="C5" s="192">
        <f>C3-SUM(C4:C4)</f>
        <v>465300.00000000012</v>
      </c>
      <c r="D5" s="192">
        <f>D3-SUM(D4:D4)</f>
        <v>511830.00000000012</v>
      </c>
      <c r="E5" s="192">
        <f>E3-SUM(E4:E4)</f>
        <v>563013.00000000012</v>
      </c>
      <c r="F5" s="192">
        <f>F3-SUM(F4:F4)</f>
        <v>619314.3000000004</v>
      </c>
    </row>
    <row r="6" spans="1:61" x14ac:dyDescent="0.6">
      <c r="A6" s="57"/>
      <c r="B6" s="192"/>
      <c r="C6" s="192"/>
      <c r="D6" s="192"/>
      <c r="E6" s="192"/>
      <c r="F6" s="192"/>
    </row>
    <row r="7" spans="1:61" x14ac:dyDescent="0.6">
      <c r="A7" s="57" t="s">
        <v>48</v>
      </c>
      <c r="B7" s="192"/>
      <c r="C7" s="192"/>
      <c r="D7" s="192"/>
      <c r="E7" s="192"/>
      <c r="F7" s="194"/>
      <c r="H7" t="s">
        <v>174</v>
      </c>
    </row>
    <row r="8" spans="1:61" x14ac:dyDescent="0.6">
      <c r="A8" s="59" t="str">
        <f>'Expense Sheet'!A3</f>
        <v>Payroll</v>
      </c>
      <c r="B8" s="194">
        <f>SUM('Monthly Income Statement '!B8:M8)</f>
        <v>218400</v>
      </c>
      <c r="C8" s="194">
        <f>SUM('Monthly Income Statement '!N8:Y8)</f>
        <v>229320</v>
      </c>
      <c r="D8" s="194">
        <f>SUM('Monthly Income Statement '!Z8:AK8)</f>
        <v>240786</v>
      </c>
      <c r="E8" s="194">
        <f>SUM('Monthly Income Statement '!AL8:AW8)</f>
        <v>252825.29999999996</v>
      </c>
      <c r="F8" s="194">
        <f>SUM('Monthly Income Statement '!AX8:BI8)</f>
        <v>265466.565</v>
      </c>
      <c r="H8" t="s">
        <v>175</v>
      </c>
    </row>
    <row r="9" spans="1:61" x14ac:dyDescent="0.6">
      <c r="A9" s="59" t="str">
        <f>'Expense Sheet'!A4</f>
        <v>Rent</v>
      </c>
      <c r="B9" s="194">
        <f>SUM('Monthly Income Statement '!B9:M9)</f>
        <v>48000</v>
      </c>
      <c r="C9" s="194">
        <f>SUM('Monthly Income Statement '!N9:Y9)</f>
        <v>49440</v>
      </c>
      <c r="D9" s="194">
        <f>SUM('Monthly Income Statement '!Z9:AK9)</f>
        <v>50923.19999999999</v>
      </c>
      <c r="E9" s="194">
        <f>SUM('Monthly Income Statement '!AL9:AW9)</f>
        <v>52450.896000000015</v>
      </c>
      <c r="F9" s="194">
        <f>SUM('Monthly Income Statement '!AX9:BI9)</f>
        <v>54024.422879999991</v>
      </c>
      <c r="H9" t="s">
        <v>176</v>
      </c>
    </row>
    <row r="10" spans="1:61" x14ac:dyDescent="0.6">
      <c r="A10" s="59" t="str">
        <f>'Expense Sheet'!A5</f>
        <v>Utilities</v>
      </c>
      <c r="B10" s="194">
        <f>SUM('Monthly Income Statement '!B10:M10)</f>
        <v>19200</v>
      </c>
      <c r="C10" s="194">
        <f>SUM('Monthly Income Statement '!N10:Y10)</f>
        <v>19968</v>
      </c>
      <c r="D10" s="194">
        <f>SUM('Monthly Income Statement '!Z10:AK10)</f>
        <v>20766.72</v>
      </c>
      <c r="E10" s="194">
        <f>SUM('Monthly Income Statement '!AL10:AW10)</f>
        <v>21597.388800000001</v>
      </c>
      <c r="F10" s="194">
        <f>SUM('Monthly Income Statement '!AX10:BI10)</f>
        <v>22461.284352000002</v>
      </c>
    </row>
    <row r="11" spans="1:61" x14ac:dyDescent="0.6">
      <c r="A11" s="59" t="str">
        <f>'Expense Sheet'!A6</f>
        <v>Insurance</v>
      </c>
      <c r="B11" s="194">
        <f>SUM('Monthly Income Statement '!B11:M11)</f>
        <v>6000</v>
      </c>
      <c r="C11" s="194">
        <f>SUM('Monthly Income Statement '!N11:Y11)</f>
        <v>6240</v>
      </c>
      <c r="D11" s="194">
        <f>SUM('Monthly Income Statement '!Z11:AK11)</f>
        <v>6489.6000000000013</v>
      </c>
      <c r="E11" s="194">
        <f>SUM('Monthly Income Statement '!AL11:AW11)</f>
        <v>6749.1840000000002</v>
      </c>
      <c r="F11" s="194">
        <f>SUM('Monthly Income Statement '!AX11:BI11)</f>
        <v>7019.1513600000026</v>
      </c>
    </row>
    <row r="12" spans="1:61" x14ac:dyDescent="0.6">
      <c r="A12" s="59" t="str">
        <f>'Expense Sheet'!A7</f>
        <v>Marketing &amp; Advertising</v>
      </c>
      <c r="B12" s="194">
        <f>SUM('Monthly Income Statement '!B12:M12)</f>
        <v>4200</v>
      </c>
      <c r="C12" s="194">
        <f>SUM('Monthly Income Statement '!N12:Y12)</f>
        <v>4368</v>
      </c>
      <c r="D12" s="194">
        <f>SUM('Monthly Income Statement '!Z12:AK12)</f>
        <v>4542.72</v>
      </c>
      <c r="E12" s="194">
        <f>SUM('Monthly Income Statement '!AL12:AW12)</f>
        <v>4724.4288000000006</v>
      </c>
      <c r="F12" s="194">
        <f>SUM('Monthly Income Statement '!AX12:BI12)</f>
        <v>4913.4059520000001</v>
      </c>
    </row>
    <row r="13" spans="1:61" x14ac:dyDescent="0.6">
      <c r="A13" s="59" t="str">
        <f>'Expense Sheet'!A8</f>
        <v>Supplies</v>
      </c>
      <c r="B13" s="194">
        <f>SUM('Monthly Income Statement '!B13:M13)</f>
        <v>5400</v>
      </c>
      <c r="C13" s="194">
        <f>SUM('Monthly Income Statement '!N13:Y13)</f>
        <v>5616</v>
      </c>
      <c r="D13" s="194">
        <f>SUM('Monthly Income Statement '!Z13:AK13)</f>
        <v>5840.6400000000021</v>
      </c>
      <c r="E13" s="194">
        <f>SUM('Monthly Income Statement '!AL13:AW13)</f>
        <v>6074.2655999999997</v>
      </c>
      <c r="F13" s="194">
        <f>SUM('Monthly Income Statement '!AX13:BI13)</f>
        <v>6317.2362239999993</v>
      </c>
    </row>
    <row r="14" spans="1:61" x14ac:dyDescent="0.6">
      <c r="A14" s="59" t="str">
        <f>'Expense Sheet'!A9</f>
        <v>Maintenance &amp; Repairs</v>
      </c>
      <c r="B14" s="194">
        <f>SUM('Monthly Income Statement '!B14:M14)</f>
        <v>7200</v>
      </c>
      <c r="C14" s="194">
        <f>SUM('Monthly Income Statement '!N14:Y14)</f>
        <v>7488</v>
      </c>
      <c r="D14" s="194">
        <f>SUM('Monthly Income Statement '!Z14:AK14)</f>
        <v>7787.52</v>
      </c>
      <c r="E14" s="194">
        <f>SUM('Monthly Income Statement '!AL14:AW14)</f>
        <v>8099.0208000000021</v>
      </c>
      <c r="F14" s="194">
        <f>SUM('Monthly Income Statement '!AX14:BI14)</f>
        <v>8422.9816319999991</v>
      </c>
    </row>
    <row r="15" spans="1:61" x14ac:dyDescent="0.6">
      <c r="A15" s="59" t="str">
        <f>'Expense Sheet'!A10</f>
        <v>Point-of-Sale</v>
      </c>
      <c r="B15" s="194">
        <f>SUM('Monthly Income Statement '!B15:M15)</f>
        <v>2400</v>
      </c>
      <c r="C15" s="194">
        <f>SUM('Monthly Income Statement '!N15:Y15)</f>
        <v>2496</v>
      </c>
      <c r="D15" s="194">
        <f>SUM('Monthly Income Statement '!Z15:AK15)</f>
        <v>2595.84</v>
      </c>
      <c r="E15" s="194">
        <f>SUM('Monthly Income Statement '!AL15:AW15)</f>
        <v>2699.6736000000001</v>
      </c>
      <c r="F15" s="194">
        <f>SUM('Monthly Income Statement '!AX15:BI15)</f>
        <v>2807.6605440000003</v>
      </c>
    </row>
    <row r="16" spans="1:61" x14ac:dyDescent="0.6">
      <c r="A16" s="59" t="str">
        <f>'Expense Sheet'!A11</f>
        <v>Delivery &amp; Packaging Supplies</v>
      </c>
      <c r="B16" s="194">
        <f>SUM('Monthly Income Statement '!B16:M16)</f>
        <v>4800</v>
      </c>
      <c r="C16" s="194">
        <f>SUM('Monthly Income Statement '!N16:Y16)</f>
        <v>4992</v>
      </c>
      <c r="D16" s="194">
        <f>SUM('Monthly Income Statement '!Z16:AK16)</f>
        <v>5191.68</v>
      </c>
      <c r="E16" s="194">
        <f>SUM('Monthly Income Statement '!AL16:AW16)</f>
        <v>5399.3472000000002</v>
      </c>
      <c r="F16" s="194">
        <f>SUM('Monthly Income Statement '!AX16:BI16)</f>
        <v>5615.3210880000006</v>
      </c>
    </row>
    <row r="17" spans="1:61" x14ac:dyDescent="0.6">
      <c r="A17" s="59" t="str">
        <f>'Expense Sheet'!A12</f>
        <v>Miscellaneous Expenses</v>
      </c>
      <c r="B17" s="194">
        <f>SUM('Monthly Income Statement '!B17:M17)</f>
        <v>6000</v>
      </c>
      <c r="C17" s="194">
        <f>SUM('Monthly Income Statement '!N17:Y17)</f>
        <v>6240</v>
      </c>
      <c r="D17" s="194">
        <f>SUM('Monthly Income Statement '!Z17:AK17)</f>
        <v>6489.6000000000013</v>
      </c>
      <c r="E17" s="194">
        <f>SUM('Monthly Income Statement '!AL17:AW17)</f>
        <v>6749.1840000000002</v>
      </c>
      <c r="F17" s="194">
        <f>SUM('Monthly Income Statement '!AX17:BI17)</f>
        <v>7019.1513600000026</v>
      </c>
    </row>
    <row r="18" spans="1:61" x14ac:dyDescent="0.6">
      <c r="A18" s="59"/>
      <c r="B18" s="194"/>
      <c r="C18" s="194"/>
      <c r="D18" s="194"/>
      <c r="E18" s="194"/>
      <c r="F18" s="194"/>
    </row>
    <row r="19" spans="1:61" x14ac:dyDescent="0.6">
      <c r="A19" s="57" t="s">
        <v>42</v>
      </c>
      <c r="B19" s="192">
        <f>IFERROR(SUM(B7:B17),"")</f>
        <v>321600</v>
      </c>
      <c r="C19" s="192">
        <f>IFERROR(SUM(C7:C17),"")</f>
        <v>336168</v>
      </c>
      <c r="D19" s="192">
        <f>IFERROR(SUM(D7:D17),"")</f>
        <v>351413.52</v>
      </c>
      <c r="E19" s="192">
        <f>IFERROR(SUM(E7:E17),"")</f>
        <v>367368.6888</v>
      </c>
      <c r="F19" s="192">
        <f>IFERROR(SUM(F7:F17),"")</f>
        <v>384067.18039200001</v>
      </c>
    </row>
    <row r="20" spans="1:61" x14ac:dyDescent="0.6">
      <c r="A20" s="57"/>
      <c r="B20" s="192"/>
      <c r="C20" s="192"/>
      <c r="D20" s="192"/>
      <c r="E20" s="192"/>
      <c r="F20" s="192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</row>
    <row r="21" spans="1:61" x14ac:dyDescent="0.6">
      <c r="A21" s="57" t="str">
        <f>'Monthly Income Statement '!A21</f>
        <v>EBITDA</v>
      </c>
      <c r="B21" s="200">
        <f>B5-B19</f>
        <v>101400</v>
      </c>
      <c r="C21" s="200">
        <f>C5-C19</f>
        <v>129132.00000000012</v>
      </c>
      <c r="D21" s="200">
        <f>D5-D19</f>
        <v>160416.4800000001</v>
      </c>
      <c r="E21" s="200">
        <f>E5-E19</f>
        <v>195644.31120000011</v>
      </c>
      <c r="F21" s="200">
        <f>F5-F19</f>
        <v>235247.11960800039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</row>
    <row r="22" spans="1:61" x14ac:dyDescent="0.6">
      <c r="A22" s="57"/>
      <c r="B22" s="192"/>
      <c r="C22" s="192"/>
      <c r="D22" s="192"/>
      <c r="E22" s="192"/>
      <c r="F22" s="192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</row>
    <row r="23" spans="1:61" x14ac:dyDescent="0.6">
      <c r="A23" s="59" t="str">
        <f>'Monthly Income Statement '!A23</f>
        <v>Interest Expense</v>
      </c>
      <c r="B23" s="194">
        <f>SUM('Monthly Income Statement '!B23:M23)</f>
        <v>0</v>
      </c>
      <c r="C23" s="194">
        <f>SUM('Monthly Income Statement '!N23:Y23)</f>
        <v>0</v>
      </c>
      <c r="D23" s="194">
        <f>SUM('Monthly Income Statement '!Z23:AK23)</f>
        <v>0</v>
      </c>
      <c r="E23" s="194">
        <f>SUM('Monthly Income Statement '!AL23:AW23)</f>
        <v>0</v>
      </c>
      <c r="F23" s="194">
        <f>SUM('Monthly Income Statement '!AX23:BI23)</f>
        <v>0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</row>
    <row r="24" spans="1:61" x14ac:dyDescent="0.6">
      <c r="A24" s="57"/>
      <c r="B24" s="192"/>
      <c r="C24" s="192"/>
      <c r="D24" s="192"/>
      <c r="E24" s="192"/>
      <c r="F24" s="192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</row>
    <row r="25" spans="1:61" x14ac:dyDescent="0.6">
      <c r="A25" s="57" t="str">
        <f>'Monthly Income Statement '!A25</f>
        <v>EBTDA</v>
      </c>
      <c r="B25" s="200">
        <f>B21-B23</f>
        <v>101400</v>
      </c>
      <c r="C25" s="200">
        <f t="shared" ref="C25:F25" si="0">C21-C23</f>
        <v>129132.00000000012</v>
      </c>
      <c r="D25" s="200">
        <f t="shared" si="0"/>
        <v>160416.4800000001</v>
      </c>
      <c r="E25" s="200">
        <f t="shared" si="0"/>
        <v>195644.31120000011</v>
      </c>
      <c r="F25" s="200">
        <f t="shared" si="0"/>
        <v>235247.11960800039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</row>
    <row r="26" spans="1:61" x14ac:dyDescent="0.6">
      <c r="A26" s="57"/>
      <c r="B26" s="192"/>
      <c r="C26" s="192"/>
      <c r="D26" s="192"/>
      <c r="E26" s="192"/>
      <c r="F26" s="192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</row>
    <row r="27" spans="1:61" x14ac:dyDescent="0.6">
      <c r="A27" s="59" t="str">
        <f>'Monthly Income Statement '!A27</f>
        <v>Depreciation</v>
      </c>
      <c r="B27" s="194">
        <f>SUM('Monthly Income Statement '!B27:M27)</f>
        <v>0</v>
      </c>
      <c r="C27" s="194">
        <f>SUM('Monthly Income Statement '!N27:Y27)</f>
        <v>0</v>
      </c>
      <c r="D27" s="194">
        <f>SUM('Monthly Income Statement '!Z27:AK27)</f>
        <v>0</v>
      </c>
      <c r="E27" s="194">
        <f>SUM('Monthly Income Statement '!AL27:AW27)</f>
        <v>0</v>
      </c>
      <c r="F27" s="194">
        <f>SUM('Monthly Income Statement '!AX27:BI27)</f>
        <v>0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</row>
    <row r="28" spans="1:61" x14ac:dyDescent="0.6">
      <c r="A28" s="57"/>
      <c r="B28" s="192"/>
      <c r="C28" s="192"/>
      <c r="D28" s="192"/>
      <c r="E28" s="192"/>
      <c r="F28" s="192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</row>
    <row r="29" spans="1:61" x14ac:dyDescent="0.6">
      <c r="A29" s="57" t="str">
        <f>'Monthly Income Statement '!A29</f>
        <v>Earnings before Tax (EBT)</v>
      </c>
      <c r="B29" s="200">
        <f>B25-B27</f>
        <v>101400</v>
      </c>
      <c r="C29" s="200">
        <f t="shared" ref="C29:F29" si="1">C25-C27</f>
        <v>129132.00000000012</v>
      </c>
      <c r="D29" s="200">
        <f t="shared" si="1"/>
        <v>160416.4800000001</v>
      </c>
      <c r="E29" s="200">
        <f t="shared" si="1"/>
        <v>195644.31120000011</v>
      </c>
      <c r="F29" s="200">
        <f t="shared" si="1"/>
        <v>235247.11960800039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</row>
    <row r="30" spans="1:61" x14ac:dyDescent="0.6">
      <c r="A30" s="57"/>
      <c r="B30" s="192"/>
      <c r="C30" s="192"/>
      <c r="D30" s="192"/>
      <c r="E30" s="192"/>
      <c r="F30" s="192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</row>
    <row r="31" spans="1:61" x14ac:dyDescent="0.6">
      <c r="A31" s="58" t="str">
        <f>'Monthly Income Statement '!A31</f>
        <v>Tax</v>
      </c>
      <c r="B31" s="194">
        <f>SUM('Monthly Income Statement '!B31:M31)</f>
        <v>21294</v>
      </c>
      <c r="C31" s="194">
        <f>SUM('Monthly Income Statement '!N31:Y31)</f>
        <v>27117.720000000012</v>
      </c>
      <c r="D31" s="194">
        <f>SUM('Monthly Income Statement '!Z31:AK31)</f>
        <v>33687.460800000023</v>
      </c>
      <c r="E31" s="194">
        <f>SUM('Monthly Income Statement '!AL31:AW31)</f>
        <v>41085.305352000025</v>
      </c>
      <c r="F31" s="194">
        <f>SUM('Monthly Income Statement '!AX31:BI31)</f>
        <v>49401.89511768004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</row>
    <row r="32" spans="1:61" x14ac:dyDescent="0.6">
      <c r="A32" s="57"/>
      <c r="B32" s="192"/>
      <c r="C32" s="192"/>
      <c r="D32" s="192"/>
      <c r="E32" s="192"/>
      <c r="F32" s="192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</row>
    <row r="33" spans="1:61" ht="15.9" thickBot="1" x14ac:dyDescent="0.65">
      <c r="A33" s="60" t="str">
        <f>'Monthly Income Statement '!A33</f>
        <v>Net Income / (Loss)</v>
      </c>
      <c r="B33" s="193">
        <f>B29-B31</f>
        <v>80106</v>
      </c>
      <c r="C33" s="193">
        <f t="shared" ref="C33:F33" si="2">C29-C31</f>
        <v>102014.2800000001</v>
      </c>
      <c r="D33" s="193">
        <f t="shared" si="2"/>
        <v>126729.01920000007</v>
      </c>
      <c r="E33" s="193">
        <f t="shared" si="2"/>
        <v>154559.00584800009</v>
      </c>
      <c r="F33" s="193">
        <f t="shared" si="2"/>
        <v>185845.22449032034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</row>
    <row r="34" spans="1:61" ht="15.9" thickTop="1" x14ac:dyDescent="0.6">
      <c r="A34" s="60"/>
      <c r="B34" s="105"/>
      <c r="C34" s="105"/>
      <c r="D34" s="105"/>
      <c r="E34" s="105"/>
      <c r="F34" s="105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</row>
    <row r="35" spans="1:61" x14ac:dyDescent="0.6">
      <c r="A35" s="125" t="s">
        <v>34</v>
      </c>
      <c r="B35" s="126">
        <f>IFERROR(B33/B3,"")</f>
        <v>0.14203191489361702</v>
      </c>
      <c r="C35" s="126">
        <f>IFERROR(C33/C3,"")</f>
        <v>0.16443307543520322</v>
      </c>
      <c r="D35" s="126">
        <f>IFERROR(D33/D3,"")</f>
        <v>0.18569986987867071</v>
      </c>
      <c r="E35" s="126">
        <f>IFERROR(E33/E3,"")</f>
        <v>0.20589090196141127</v>
      </c>
      <c r="F35" s="126">
        <f>IFERROR(F33/F3,"")</f>
        <v>0.22506168252168596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</row>
    <row r="36" spans="1:61" x14ac:dyDescent="0.6">
      <c r="A36" s="17"/>
      <c r="B36" s="24"/>
      <c r="C36" s="25"/>
      <c r="D36" s="25"/>
      <c r="E36" s="25"/>
      <c r="F36" s="2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</row>
    <row r="37" spans="1:61" x14ac:dyDescent="0.6">
      <c r="A37" s="19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</row>
    <row r="38" spans="1:61" x14ac:dyDescent="0.6">
      <c r="A38" s="19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</row>
    <row r="39" spans="1:61" x14ac:dyDescent="0.6">
      <c r="A39" s="19"/>
      <c r="B39" s="24"/>
      <c r="C39" s="25"/>
      <c r="D39" s="25"/>
      <c r="E39" s="25"/>
      <c r="F39" s="8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</row>
    <row r="40" spans="1:61" x14ac:dyDescent="0.6">
      <c r="A40" s="19"/>
      <c r="B40" s="24"/>
      <c r="C40" s="24"/>
      <c r="D40" s="24"/>
      <c r="E40" s="25"/>
      <c r="F40" s="8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</row>
    <row r="41" spans="1:61" x14ac:dyDescent="0.6">
      <c r="C41" s="23"/>
      <c r="D41" s="23"/>
      <c r="E41" s="23"/>
      <c r="F41" s="15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</row>
    <row r="42" spans="1:61" x14ac:dyDescent="0.6">
      <c r="C42" s="23"/>
      <c r="D42" s="23"/>
      <c r="E42" s="23"/>
      <c r="F42" s="15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</row>
    <row r="43" spans="1:61" x14ac:dyDescent="0.6">
      <c r="C43" s="23"/>
      <c r="D43" s="23"/>
      <c r="E43" s="23"/>
      <c r="F43" s="15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</row>
    <row r="44" spans="1:61" x14ac:dyDescent="0.6">
      <c r="C44" s="23"/>
      <c r="D44" s="23"/>
      <c r="E44" s="23"/>
      <c r="F44" s="15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</row>
    <row r="45" spans="1:61" x14ac:dyDescent="0.6">
      <c r="C45" s="23"/>
      <c r="D45" s="23"/>
      <c r="E45" s="23"/>
      <c r="F45" s="15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</row>
    <row r="46" spans="1:61" x14ac:dyDescent="0.6">
      <c r="C46" s="23"/>
      <c r="D46" s="23"/>
      <c r="E46" s="23"/>
      <c r="F46" s="15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</row>
    <row r="47" spans="1:61" x14ac:dyDescent="0.6">
      <c r="C47" s="23"/>
      <c r="D47" s="23"/>
      <c r="E47" s="23"/>
      <c r="F47" s="15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</row>
    <row r="48" spans="1:61" x14ac:dyDescent="0.6">
      <c r="C48" s="23"/>
      <c r="D48" s="23"/>
      <c r="E48" s="23"/>
      <c r="F48" s="15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</row>
    <row r="49" spans="1:61" x14ac:dyDescent="0.6">
      <c r="C49" s="23"/>
      <c r="D49" s="23"/>
      <c r="E49" s="23"/>
      <c r="F49" s="15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</row>
    <row r="50" spans="1:61" x14ac:dyDescent="0.6">
      <c r="A50" s="10"/>
      <c r="B50" s="10"/>
      <c r="C50" s="23"/>
      <c r="D50" s="23"/>
      <c r="E50" s="23"/>
      <c r="F50" s="15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</row>
    <row r="51" spans="1:61" x14ac:dyDescent="0.6">
      <c r="A51" s="10"/>
      <c r="B51" s="10"/>
      <c r="C51" s="23"/>
      <c r="D51" s="23"/>
      <c r="E51" s="23"/>
      <c r="F51" s="15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</row>
    <row r="52" spans="1:61" x14ac:dyDescent="0.6">
      <c r="A52" s="10"/>
      <c r="B52" s="10"/>
      <c r="C52" s="23"/>
      <c r="D52" s="23"/>
      <c r="E52" s="23"/>
      <c r="F52" s="15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</row>
    <row r="53" spans="1:61" x14ac:dyDescent="0.6">
      <c r="A53" s="10"/>
      <c r="B53" s="10"/>
      <c r="C53" s="23"/>
      <c r="D53" s="23"/>
      <c r="E53" s="23"/>
      <c r="F53" s="15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</row>
    <row r="54" spans="1:61" x14ac:dyDescent="0.6">
      <c r="A54" s="10"/>
      <c r="B54" s="10"/>
      <c r="C54" s="23"/>
      <c r="D54" s="23"/>
      <c r="E54" s="23"/>
      <c r="F54" s="15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</row>
    <row r="55" spans="1:61" x14ac:dyDescent="0.6">
      <c r="A55" s="10"/>
      <c r="B55" s="10"/>
      <c r="C55" s="23"/>
      <c r="D55" s="23"/>
      <c r="E55" s="23"/>
      <c r="F55" s="15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</row>
    <row r="56" spans="1:61" x14ac:dyDescent="0.6">
      <c r="A56" s="10"/>
      <c r="B56" s="10"/>
      <c r="C56" s="23"/>
      <c r="D56" s="23"/>
      <c r="E56" s="23"/>
      <c r="F56" s="15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</row>
    <row r="57" spans="1:61" x14ac:dyDescent="0.6">
      <c r="A57" s="10"/>
      <c r="B57" s="10"/>
      <c r="C57" s="23"/>
      <c r="D57" s="23"/>
      <c r="E57" s="23"/>
      <c r="F57" s="15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</row>
    <row r="58" spans="1:61" x14ac:dyDescent="0.6">
      <c r="A58" s="10"/>
      <c r="B58" s="10"/>
      <c r="C58" s="23"/>
      <c r="D58" s="23"/>
      <c r="E58" s="23"/>
      <c r="F58" s="15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</row>
    <row r="59" spans="1:61" x14ac:dyDescent="0.6">
      <c r="A59" s="10"/>
      <c r="B59" s="10"/>
      <c r="C59" s="23"/>
      <c r="D59" s="23"/>
      <c r="E59" s="23"/>
      <c r="F59" s="15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</row>
    <row r="60" spans="1:61" x14ac:dyDescent="0.6">
      <c r="A60" s="10"/>
      <c r="B60" s="10"/>
      <c r="C60" s="23"/>
      <c r="D60" s="23"/>
      <c r="E60" s="23"/>
      <c r="F60" s="15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</row>
    <row r="61" spans="1:61" x14ac:dyDescent="0.6">
      <c r="A61" s="10"/>
      <c r="B61" s="10"/>
      <c r="C61" s="23"/>
      <c r="D61" s="23"/>
      <c r="E61" s="23"/>
      <c r="F61" s="15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</row>
    <row r="62" spans="1:61" x14ac:dyDescent="0.6">
      <c r="A62" s="10"/>
      <c r="B62" s="10"/>
      <c r="C62" s="23"/>
      <c r="D62" s="23"/>
      <c r="E62" s="23"/>
      <c r="F62" s="15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</row>
    <row r="63" spans="1:61" x14ac:dyDescent="0.6">
      <c r="A63" s="10"/>
      <c r="B63" s="10"/>
      <c r="C63" s="23"/>
      <c r="D63" s="23"/>
      <c r="E63" s="23"/>
      <c r="F63" s="15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</row>
    <row r="64" spans="1:61" x14ac:dyDescent="0.6">
      <c r="A64" s="10"/>
      <c r="B64" s="10"/>
      <c r="C64" s="23"/>
      <c r="D64" s="23"/>
      <c r="E64" s="23"/>
      <c r="F64" s="15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</row>
    <row r="65" spans="7:61" x14ac:dyDescent="0.6"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</row>
    <row r="66" spans="7:61" x14ac:dyDescent="0.6"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/>
  <dimension ref="A2:BI29"/>
  <sheetViews>
    <sheetView showGridLines="0" zoomScale="85" zoomScaleNormal="85" workbookViewId="0">
      <selection activeCell="A2" sqref="A2"/>
    </sheetView>
  </sheetViews>
  <sheetFormatPr defaultColWidth="9.26171875" defaultRowHeight="15.6" x14ac:dyDescent="0.6"/>
  <cols>
    <col min="1" max="1" width="46" style="10" bestFit="1" customWidth="1"/>
    <col min="2" max="3" width="18.26171875" style="28" bestFit="1" customWidth="1"/>
    <col min="4" max="4" width="18.578125" style="28" bestFit="1" customWidth="1"/>
    <col min="5" max="5" width="18" style="28" bestFit="1" customWidth="1"/>
    <col min="6" max="6" width="18" style="13" bestFit="1" customWidth="1"/>
    <col min="7" max="31" width="17.68359375" bestFit="1" customWidth="1"/>
    <col min="32" max="32" width="18" bestFit="1" customWidth="1"/>
    <col min="33" max="33" width="18.26171875" bestFit="1" customWidth="1"/>
    <col min="34" max="34" width="17.68359375" bestFit="1" customWidth="1"/>
    <col min="35" max="36" width="18.26171875" bestFit="1" customWidth="1"/>
    <col min="37" max="37" width="17.68359375" bestFit="1" customWidth="1"/>
    <col min="38" max="39" width="18.26171875" bestFit="1" customWidth="1"/>
    <col min="40" max="40" width="18.41796875" bestFit="1" customWidth="1"/>
    <col min="41" max="41" width="18" bestFit="1" customWidth="1"/>
    <col min="42" max="42" width="18.26171875" bestFit="1" customWidth="1"/>
    <col min="43" max="44" width="18" bestFit="1" customWidth="1"/>
    <col min="45" max="46" width="18.26171875" bestFit="1" customWidth="1"/>
    <col min="47" max="47" width="17.68359375" bestFit="1" customWidth="1"/>
    <col min="48" max="49" width="18.41796875" bestFit="1" customWidth="1"/>
    <col min="50" max="53" width="18.26171875" bestFit="1" customWidth="1"/>
    <col min="54" max="54" width="18" bestFit="1" customWidth="1"/>
    <col min="55" max="56" width="18.578125" bestFit="1" customWidth="1"/>
    <col min="57" max="58" width="18.26171875" bestFit="1" customWidth="1"/>
    <col min="59" max="59" width="18.68359375" bestFit="1" customWidth="1"/>
    <col min="60" max="60" width="18.26171875" bestFit="1" customWidth="1"/>
    <col min="61" max="61" width="18" bestFit="1" customWidth="1"/>
    <col min="62" max="16384" width="9.26171875" style="10"/>
  </cols>
  <sheetData>
    <row r="2" spans="1:61" s="38" customFormat="1" ht="16.8" x14ac:dyDescent="0.65">
      <c r="A2" s="80" t="s">
        <v>2</v>
      </c>
      <c r="B2" s="48" t="s">
        <v>35</v>
      </c>
      <c r="C2" s="48" t="s">
        <v>36</v>
      </c>
      <c r="D2" s="48" t="s">
        <v>37</v>
      </c>
      <c r="E2" s="48" t="s">
        <v>38</v>
      </c>
      <c r="F2" s="48" t="s">
        <v>39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</row>
    <row r="3" spans="1:61" x14ac:dyDescent="0.6">
      <c r="A3" s="63" t="s">
        <v>49</v>
      </c>
      <c r="B3" s="61"/>
      <c r="C3" s="61"/>
      <c r="D3" s="61"/>
      <c r="E3" s="61"/>
      <c r="F3" s="62"/>
    </row>
    <row r="4" spans="1:61" x14ac:dyDescent="0.6">
      <c r="A4" s="64" t="str">
        <f>'Monthly Balance Sheet'!A4</f>
        <v>Renovation &amp; Interior Design</v>
      </c>
      <c r="B4" s="194">
        <f>'Monthly Balance Sheet'!M4</f>
        <v>18000</v>
      </c>
      <c r="C4" s="194">
        <f>'Monthly Balance Sheet'!Y4</f>
        <v>18000</v>
      </c>
      <c r="D4" s="194">
        <f>'Monthly Balance Sheet'!AK4</f>
        <v>18000</v>
      </c>
      <c r="E4" s="194">
        <f>'Monthly Balance Sheet'!AW4</f>
        <v>18000</v>
      </c>
      <c r="F4" s="194">
        <f>'Monthly Balance Sheet'!BI4</f>
        <v>18000</v>
      </c>
    </row>
    <row r="5" spans="1:61" x14ac:dyDescent="0.6">
      <c r="A5" s="64" t="str">
        <f>'Monthly Balance Sheet'!A5</f>
        <v>Kitchen Equipment &amp; Installation</v>
      </c>
      <c r="B5" s="194">
        <f>'Monthly Balance Sheet'!M5</f>
        <v>30000</v>
      </c>
      <c r="C5" s="194">
        <f>'Monthly Balance Sheet'!Y5</f>
        <v>30000</v>
      </c>
      <c r="D5" s="194">
        <f>'Monthly Balance Sheet'!AK5</f>
        <v>30000</v>
      </c>
      <c r="E5" s="194">
        <f>'Monthly Balance Sheet'!AW5</f>
        <v>30000</v>
      </c>
      <c r="F5" s="194">
        <f>'Monthly Balance Sheet'!BI5</f>
        <v>30000</v>
      </c>
    </row>
    <row r="6" spans="1:61" x14ac:dyDescent="0.6">
      <c r="A6" s="64" t="str">
        <f>'Monthly Balance Sheet'!A6</f>
        <v>Furniture &amp; Fixtures</v>
      </c>
      <c r="B6" s="194">
        <f>'Monthly Balance Sheet'!M6</f>
        <v>16000</v>
      </c>
      <c r="C6" s="194">
        <f>'Monthly Balance Sheet'!Y6</f>
        <v>16000</v>
      </c>
      <c r="D6" s="194">
        <f>'Monthly Balance Sheet'!AK6</f>
        <v>16000</v>
      </c>
      <c r="E6" s="194">
        <f>'Monthly Balance Sheet'!AW6</f>
        <v>16000</v>
      </c>
      <c r="F6" s="194">
        <f>'Monthly Balance Sheet'!BI6</f>
        <v>16000</v>
      </c>
    </row>
    <row r="7" spans="1:61" s="12" customFormat="1" x14ac:dyDescent="0.6">
      <c r="A7" s="64"/>
      <c r="B7" s="194"/>
      <c r="C7" s="194"/>
      <c r="D7" s="194"/>
      <c r="E7" s="194"/>
      <c r="F7" s="194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</row>
    <row r="8" spans="1:61" x14ac:dyDescent="0.6">
      <c r="A8" s="65" t="s">
        <v>41</v>
      </c>
      <c r="B8" s="194"/>
      <c r="C8" s="194"/>
      <c r="D8" s="194"/>
      <c r="E8" s="194"/>
      <c r="F8" s="194"/>
    </row>
    <row r="9" spans="1:61" x14ac:dyDescent="0.6">
      <c r="A9" s="64" t="str">
        <f>'Monthly Balance Sheet'!A9</f>
        <v>Cash</v>
      </c>
      <c r="B9" s="194">
        <f>'Monthly Balance Sheet'!M9</f>
        <v>103181</v>
      </c>
      <c r="C9" s="194">
        <f>'Monthly Balance Sheet'!Y9</f>
        <v>203902.78000000003</v>
      </c>
      <c r="D9" s="194">
        <f>'Monthly Balance Sheet'!AK9</f>
        <v>329210.04920000018</v>
      </c>
      <c r="E9" s="194">
        <f>'Monthly Balance Sheet'!AW9</f>
        <v>482205.13004800049</v>
      </c>
      <c r="F9" s="194">
        <f>'Monthly Balance Sheet'!BI9</f>
        <v>666330.03703832044</v>
      </c>
    </row>
    <row r="10" spans="1:61" x14ac:dyDescent="0.6">
      <c r="A10" s="64" t="str">
        <f>'Monthly Balance Sheet'!A10</f>
        <v>Accounts Receivable</v>
      </c>
      <c r="B10" s="194">
        <f>'Monthly Balance Sheet'!M10</f>
        <v>4700.0000000000055</v>
      </c>
      <c r="C10" s="194">
        <f>'Monthly Balance Sheet'!Y10</f>
        <v>5170.0000000000055</v>
      </c>
      <c r="D10" s="194">
        <f>'Monthly Balance Sheet'!AK10</f>
        <v>5687.0000000000055</v>
      </c>
      <c r="E10" s="194">
        <f>'Monthly Balance Sheet'!AW10</f>
        <v>6255.7000000000062</v>
      </c>
      <c r="F10" s="194">
        <f>'Monthly Balance Sheet'!BI10</f>
        <v>6881.2700000000059</v>
      </c>
    </row>
    <row r="11" spans="1:61" x14ac:dyDescent="0.6">
      <c r="A11" s="64" t="str">
        <f>'Monthly Balance Sheet'!A11</f>
        <v>Inventory</v>
      </c>
      <c r="B11" s="194">
        <f>'Monthly Balance Sheet'!M11</f>
        <v>15275</v>
      </c>
      <c r="C11" s="194">
        <f>'Monthly Balance Sheet'!Y11</f>
        <v>16802.500000000004</v>
      </c>
      <c r="D11" s="194">
        <f>'Monthly Balance Sheet'!AK11</f>
        <v>18482.750000000004</v>
      </c>
      <c r="E11" s="194">
        <f>'Monthly Balance Sheet'!AW11</f>
        <v>20331.025000000009</v>
      </c>
      <c r="F11" s="194">
        <f>'Monthly Balance Sheet'!BI11</f>
        <v>22364.12750000001</v>
      </c>
    </row>
    <row r="12" spans="1:61" x14ac:dyDescent="0.6">
      <c r="A12" s="51"/>
      <c r="B12" s="194"/>
      <c r="C12" s="194"/>
      <c r="D12" s="194"/>
      <c r="E12" s="194"/>
      <c r="F12" s="194"/>
    </row>
    <row r="13" spans="1:61" ht="15.9" thickBot="1" x14ac:dyDescent="0.65">
      <c r="A13" s="53" t="s">
        <v>3</v>
      </c>
      <c r="B13" s="193">
        <f>SUBTOTAL(109,B4:B11)</f>
        <v>187156</v>
      </c>
      <c r="C13" s="193">
        <f>SUBTOTAL(109,C4:C11)</f>
        <v>289875.28000000003</v>
      </c>
      <c r="D13" s="193">
        <f>SUBTOTAL(109,D4:D11)</f>
        <v>417379.79920000018</v>
      </c>
      <c r="E13" s="193">
        <f>SUBTOTAL(109,E4:E11)</f>
        <v>572791.85504800046</v>
      </c>
      <c r="F13" s="193">
        <f>SUBTOTAL(109,F4:F11)</f>
        <v>759575.43453832052</v>
      </c>
    </row>
    <row r="14" spans="1:61" ht="15.9" thickTop="1" x14ac:dyDescent="0.6">
      <c r="A14" s="53" t="str">
        <f>'Monthly Balance Sheet'!A14</f>
        <v>LIABILITIES AND EQUITY:</v>
      </c>
      <c r="B14" s="201"/>
      <c r="C14" s="201"/>
      <c r="D14" s="201"/>
      <c r="E14" s="201"/>
      <c r="F14" s="201"/>
    </row>
    <row r="15" spans="1:61" x14ac:dyDescent="0.6">
      <c r="A15" s="53" t="str">
        <f>'Monthly Balance Sheet'!A15</f>
        <v xml:space="preserve">LIABILITIES </v>
      </c>
      <c r="B15" s="201"/>
      <c r="C15" s="201"/>
      <c r="D15" s="201"/>
      <c r="E15" s="201"/>
      <c r="F15" s="201"/>
    </row>
    <row r="16" spans="1:61" x14ac:dyDescent="0.6">
      <c r="A16" s="64" t="str">
        <f>'Monthly Balance Sheet'!A16</f>
        <v>Accounts Payable</v>
      </c>
      <c r="B16" s="194">
        <f>'Monthly Balance Sheet'!M16</f>
        <v>7050</v>
      </c>
      <c r="C16" s="194">
        <f>'Monthly Balance Sheet'!Y16</f>
        <v>7755.0000000000036</v>
      </c>
      <c r="D16" s="194">
        <f>'Monthly Balance Sheet'!AK16</f>
        <v>8530.5000000000055</v>
      </c>
      <c r="E16" s="194">
        <f>'Monthly Balance Sheet'!AW16</f>
        <v>9383.5500000000084</v>
      </c>
      <c r="F16" s="194">
        <f>'Monthly Balance Sheet'!BI16</f>
        <v>10321.905000000013</v>
      </c>
    </row>
    <row r="17" spans="1:6" x14ac:dyDescent="0.6">
      <c r="A17" s="64" t="str">
        <f>'Monthly Balance Sheet'!A17</f>
        <v>Loan</v>
      </c>
      <c r="B17" s="194">
        <f>'Monthly Balance Sheet'!M17</f>
        <v>0</v>
      </c>
      <c r="C17" s="194">
        <f>'Monthly Balance Sheet'!Y17</f>
        <v>0</v>
      </c>
      <c r="D17" s="194">
        <f>'Monthly Balance Sheet'!AK17</f>
        <v>0</v>
      </c>
      <c r="E17" s="194">
        <f>'Monthly Balance Sheet'!AW17</f>
        <v>0</v>
      </c>
      <c r="F17" s="194">
        <f>'Monthly Balance Sheet'!BI17</f>
        <v>0</v>
      </c>
    </row>
    <row r="18" spans="1:6" x14ac:dyDescent="0.6">
      <c r="A18" s="53" t="str">
        <f>'Monthly Balance Sheet'!A18</f>
        <v>Total Liabilities</v>
      </c>
      <c r="B18" s="192">
        <f>SUM(B16:B17)</f>
        <v>7050</v>
      </c>
      <c r="C18" s="192">
        <f t="shared" ref="C18:F18" si="0">SUM(C16:C17)</f>
        <v>7755.0000000000036</v>
      </c>
      <c r="D18" s="192">
        <f t="shared" si="0"/>
        <v>8530.5000000000055</v>
      </c>
      <c r="E18" s="192">
        <f t="shared" si="0"/>
        <v>9383.5500000000084</v>
      </c>
      <c r="F18" s="192">
        <f t="shared" si="0"/>
        <v>10321.905000000013</v>
      </c>
    </row>
    <row r="19" spans="1:6" x14ac:dyDescent="0.6">
      <c r="A19" s="53" t="str">
        <f>'Monthly Balance Sheet'!A19</f>
        <v>EQUITY</v>
      </c>
      <c r="B19" s="194"/>
      <c r="C19" s="194"/>
      <c r="D19" s="194"/>
      <c r="E19" s="194"/>
      <c r="F19" s="194"/>
    </row>
    <row r="20" spans="1:6" x14ac:dyDescent="0.6">
      <c r="A20" s="64" t="str">
        <f>'Monthly Balance Sheet'!A20</f>
        <v>Capital</v>
      </c>
      <c r="B20" s="194">
        <f>'Monthly Balance Sheet'!M20</f>
        <v>100000</v>
      </c>
      <c r="C20" s="194">
        <f>'Monthly Balance Sheet'!Y20</f>
        <v>100000</v>
      </c>
      <c r="D20" s="194">
        <f>'Monthly Balance Sheet'!AK20</f>
        <v>100000</v>
      </c>
      <c r="E20" s="194">
        <f>'Monthly Balance Sheet'!AW20</f>
        <v>100000</v>
      </c>
      <c r="F20" s="194">
        <f>'Monthly Balance Sheet'!BI20</f>
        <v>100000</v>
      </c>
    </row>
    <row r="21" spans="1:6" x14ac:dyDescent="0.6">
      <c r="A21" s="51" t="str">
        <f>'Monthly Balance Sheet'!A21</f>
        <v>Retained Earnings</v>
      </c>
      <c r="B21" s="194">
        <v>0</v>
      </c>
      <c r="C21" s="194">
        <f>+B21+B22</f>
        <v>80106</v>
      </c>
      <c r="D21" s="194">
        <f t="shared" ref="D21:F21" si="1">+C21+C22</f>
        <v>182120.28000000009</v>
      </c>
      <c r="E21" s="194">
        <f t="shared" si="1"/>
        <v>308849.29920000012</v>
      </c>
      <c r="F21" s="194">
        <f t="shared" si="1"/>
        <v>463408.30504800018</v>
      </c>
    </row>
    <row r="22" spans="1:6" x14ac:dyDescent="0.6">
      <c r="A22" s="51" t="str">
        <f>'Monthly Balance Sheet'!A22</f>
        <v>Profit or loss balance</v>
      </c>
      <c r="B22" s="194">
        <f>+'Income Statement'!B33</f>
        <v>80106</v>
      </c>
      <c r="C22" s="194">
        <f>+'Income Statement'!C33</f>
        <v>102014.2800000001</v>
      </c>
      <c r="D22" s="194">
        <f>+'Income Statement'!D33</f>
        <v>126729.01920000007</v>
      </c>
      <c r="E22" s="194">
        <f>+'Income Statement'!E33</f>
        <v>154559.00584800009</v>
      </c>
      <c r="F22" s="194">
        <f>+'Income Statement'!F33</f>
        <v>185845.22449032034</v>
      </c>
    </row>
    <row r="23" spans="1:6" x14ac:dyDescent="0.6">
      <c r="A23" s="53" t="str">
        <f>'Monthly Balance Sheet'!A23</f>
        <v>TOTAL EQUITY</v>
      </c>
      <c r="B23" s="192">
        <f>SUM(B20:B22)</f>
        <v>180106</v>
      </c>
      <c r="C23" s="192">
        <f t="shared" ref="C23:F23" si="2">SUM(C20:C22)</f>
        <v>282120.28000000009</v>
      </c>
      <c r="D23" s="192">
        <f t="shared" si="2"/>
        <v>408849.29920000012</v>
      </c>
      <c r="E23" s="192">
        <f t="shared" si="2"/>
        <v>563408.30504800018</v>
      </c>
      <c r="F23" s="192">
        <f t="shared" si="2"/>
        <v>749253.52953832049</v>
      </c>
    </row>
    <row r="24" spans="1:6" ht="15.9" thickBot="1" x14ac:dyDescent="0.65">
      <c r="A24" s="53" t="str">
        <f>'Monthly Balance Sheet'!A24</f>
        <v>TOTAL LIABILITIES AND EQUITY</v>
      </c>
      <c r="B24" s="193">
        <f>B23+B18</f>
        <v>187156</v>
      </c>
      <c r="C24" s="193">
        <f>C23+C18</f>
        <v>289875.28000000009</v>
      </c>
      <c r="D24" s="193">
        <f>D23+D18</f>
        <v>417379.79920000012</v>
      </c>
      <c r="E24" s="193">
        <f>E23+E18</f>
        <v>572791.85504800023</v>
      </c>
      <c r="F24" s="193">
        <f>F23+F18</f>
        <v>759575.43453832052</v>
      </c>
    </row>
    <row r="25" spans="1:6" ht="15.9" thickTop="1" x14ac:dyDescent="0.6">
      <c r="B25" s="202"/>
      <c r="C25" s="202"/>
      <c r="D25" s="202"/>
      <c r="E25" s="202"/>
      <c r="F25" s="202"/>
    </row>
    <row r="26" spans="1:6" x14ac:dyDescent="0.6">
      <c r="B26" s="203">
        <f>B13-B24</f>
        <v>0</v>
      </c>
      <c r="C26" s="203">
        <f>C13-C24</f>
        <v>0</v>
      </c>
      <c r="D26" s="203">
        <f>D13-D24</f>
        <v>0</v>
      </c>
      <c r="E26" s="203">
        <f>E13-E24</f>
        <v>0</v>
      </c>
      <c r="F26" s="203">
        <f>F13-F24</f>
        <v>0</v>
      </c>
    </row>
    <row r="27" spans="1:6" x14ac:dyDescent="0.6">
      <c r="B27" s="21"/>
      <c r="C27" s="21"/>
      <c r="D27" s="21"/>
      <c r="E27" s="21"/>
      <c r="F27" s="204"/>
    </row>
    <row r="28" spans="1:6" x14ac:dyDescent="0.6">
      <c r="A28" s="12"/>
      <c r="B28" s="21"/>
      <c r="C28" s="21"/>
      <c r="D28" s="21"/>
      <c r="E28" s="21"/>
      <c r="F28" s="204"/>
    </row>
    <row r="29" spans="1:6" x14ac:dyDescent="0.6">
      <c r="B29" s="178"/>
      <c r="C29" s="178"/>
      <c r="D29" s="178"/>
      <c r="E29" s="178"/>
      <c r="F29" s="179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2:H17"/>
  <sheetViews>
    <sheetView zoomScale="85" zoomScaleNormal="85" workbookViewId="0">
      <selection activeCell="A2" sqref="A2"/>
    </sheetView>
  </sheetViews>
  <sheetFormatPr defaultColWidth="9.26171875" defaultRowHeight="15.6" x14ac:dyDescent="0.6"/>
  <cols>
    <col min="1" max="1" width="44.26171875" style="29" bestFit="1" customWidth="1"/>
    <col min="2" max="2" width="16.41796875" style="33" bestFit="1" customWidth="1"/>
    <col min="3" max="3" width="16.578125" style="33" bestFit="1" customWidth="1"/>
    <col min="4" max="4" width="16.26171875" style="33" bestFit="1" customWidth="1"/>
    <col min="5" max="5" width="16.68359375" style="33" bestFit="1" customWidth="1"/>
    <col min="6" max="6" width="16.26171875" style="29" bestFit="1" customWidth="1"/>
    <col min="7" max="7" width="9.68359375" style="29" bestFit="1" customWidth="1"/>
    <col min="8" max="16384" width="9.26171875" style="29"/>
  </cols>
  <sheetData>
    <row r="2" spans="1:8" s="39" customFormat="1" ht="16.8" x14ac:dyDescent="0.65">
      <c r="A2" s="81" t="s">
        <v>7</v>
      </c>
      <c r="B2" s="48" t="s">
        <v>35</v>
      </c>
      <c r="C2" s="48" t="s">
        <v>36</v>
      </c>
      <c r="D2" s="48" t="s">
        <v>37</v>
      </c>
      <c r="E2" s="48" t="s">
        <v>38</v>
      </c>
      <c r="F2" s="48" t="s">
        <v>39</v>
      </c>
    </row>
    <row r="3" spans="1:8" x14ac:dyDescent="0.6">
      <c r="A3" s="66" t="s">
        <v>12</v>
      </c>
      <c r="B3" s="194">
        <f>'Income Statement'!B3</f>
        <v>564000</v>
      </c>
      <c r="C3" s="194">
        <f>'Income Statement'!C3</f>
        <v>620400.00000000012</v>
      </c>
      <c r="D3" s="194">
        <f>'Income Statement'!D3</f>
        <v>682440.00000000012</v>
      </c>
      <c r="E3" s="194">
        <f>'Income Statement'!E3</f>
        <v>750684.00000000012</v>
      </c>
      <c r="F3" s="194">
        <f>'Income Statement'!F3</f>
        <v>825752.40000000049</v>
      </c>
    </row>
    <row r="4" spans="1:8" x14ac:dyDescent="0.6">
      <c r="A4" s="67" t="s">
        <v>13</v>
      </c>
      <c r="B4" s="194">
        <f>SUM('Income Statement'!B4,'Income Statement'!B23,'Income Statement'!B31)</f>
        <v>162294</v>
      </c>
      <c r="C4" s="194">
        <f>SUM('Income Statement'!C4,'Income Statement'!C23,'Income Statement'!C31)</f>
        <v>182217.72000000003</v>
      </c>
      <c r="D4" s="194">
        <f>SUM('Income Statement'!D4,'Income Statement'!D23,'Income Statement'!D31)</f>
        <v>204297.46080000006</v>
      </c>
      <c r="E4" s="194">
        <f>SUM('Income Statement'!E4,'Income Statement'!E23,'Income Statement'!E31)</f>
        <v>228756.30535200005</v>
      </c>
      <c r="F4" s="194">
        <f>SUM('Income Statement'!F4,'Income Statement'!F23,'Income Statement'!F31)</f>
        <v>255839.99511768017</v>
      </c>
    </row>
    <row r="5" spans="1:8" x14ac:dyDescent="0.6">
      <c r="A5" s="67"/>
      <c r="B5" s="205"/>
      <c r="C5" s="205"/>
      <c r="D5" s="205"/>
      <c r="E5" s="205"/>
      <c r="F5" s="205"/>
    </row>
    <row r="6" spans="1:8" x14ac:dyDescent="0.6">
      <c r="A6" s="68" t="s">
        <v>14</v>
      </c>
      <c r="B6" s="192">
        <f>B3-B4</f>
        <v>401706</v>
      </c>
      <c r="C6" s="192">
        <f t="shared" ref="C6:F6" si="0">C3-C4</f>
        <v>438182.28000000009</v>
      </c>
      <c r="D6" s="192">
        <f t="shared" si="0"/>
        <v>478142.53920000006</v>
      </c>
      <c r="E6" s="192">
        <f t="shared" si="0"/>
        <v>521927.69464800006</v>
      </c>
      <c r="F6" s="192">
        <f t="shared" si="0"/>
        <v>569912.40488232032</v>
      </c>
    </row>
    <row r="7" spans="1:8" x14ac:dyDescent="0.6">
      <c r="A7" s="67" t="s">
        <v>15</v>
      </c>
      <c r="B7" s="69">
        <f>IFERROR(B6/B3,"")</f>
        <v>0.71224468085106385</v>
      </c>
      <c r="C7" s="69">
        <f t="shared" ref="C7:F7" si="1">IFERROR(C6/C3,"")</f>
        <v>0.70628994197292072</v>
      </c>
      <c r="D7" s="69">
        <f>IFERROR(D6/D3,"")</f>
        <v>0.70063674344997362</v>
      </c>
      <c r="E7" s="69">
        <f t="shared" si="1"/>
        <v>0.69526950707354895</v>
      </c>
      <c r="F7" s="69">
        <f t="shared" si="1"/>
        <v>0.69017347679803287</v>
      </c>
      <c r="H7" s="30"/>
    </row>
    <row r="8" spans="1:8" x14ac:dyDescent="0.6">
      <c r="A8" s="67"/>
      <c r="B8" s="89"/>
      <c r="C8" s="89"/>
      <c r="D8" s="89"/>
      <c r="E8" s="89"/>
      <c r="F8" s="89"/>
    </row>
    <row r="9" spans="1:8" x14ac:dyDescent="0.6">
      <c r="A9" s="70" t="s">
        <v>16</v>
      </c>
      <c r="B9" s="89"/>
      <c r="C9" s="89"/>
      <c r="D9" s="89"/>
      <c r="E9" s="89"/>
      <c r="F9" s="89"/>
      <c r="G9" s="31"/>
    </row>
    <row r="10" spans="1:8" x14ac:dyDescent="0.6">
      <c r="A10" s="71" t="s">
        <v>178</v>
      </c>
      <c r="B10" s="194">
        <f>SUM('Income Statement'!B7:B16,'Income Statement'!B27)</f>
        <v>315600</v>
      </c>
      <c r="C10" s="194">
        <f>SUM('Income Statement'!C7:C16,'Income Statement'!C27)</f>
        <v>329928</v>
      </c>
      <c r="D10" s="194">
        <f>SUM('Income Statement'!D7:D16,'Income Statement'!D27)</f>
        <v>344923.92000000004</v>
      </c>
      <c r="E10" s="194">
        <f>SUM('Income Statement'!E7:E16,'Income Statement'!E27)</f>
        <v>360619.5048</v>
      </c>
      <c r="F10" s="194">
        <f>SUM('Income Statement'!F7:F16,'Income Statement'!F27)</f>
        <v>377048.02903199999</v>
      </c>
      <c r="G10" s="106"/>
      <c r="H10" s="31"/>
    </row>
    <row r="11" spans="1:8" x14ac:dyDescent="0.6">
      <c r="A11" s="71"/>
      <c r="B11" s="194"/>
      <c r="C11" s="194"/>
      <c r="D11" s="194"/>
      <c r="E11" s="194"/>
      <c r="F11" s="194"/>
      <c r="G11" s="106"/>
      <c r="H11" s="31"/>
    </row>
    <row r="12" spans="1:8" x14ac:dyDescent="0.6">
      <c r="A12" s="72" t="s">
        <v>17</v>
      </c>
      <c r="B12" s="192">
        <f>SUM(B10:B11)</f>
        <v>315600</v>
      </c>
      <c r="C12" s="192">
        <f>SUM(C10:C11)</f>
        <v>329928</v>
      </c>
      <c r="D12" s="192">
        <f>SUM(D10:D11)</f>
        <v>344923.92000000004</v>
      </c>
      <c r="E12" s="192">
        <f>SUM(E10:E11)</f>
        <v>360619.5048</v>
      </c>
      <c r="F12" s="192">
        <f>SUM(F10:F11)</f>
        <v>377048.02903199999</v>
      </c>
      <c r="G12" s="106"/>
      <c r="H12" s="31"/>
    </row>
    <row r="13" spans="1:8" s="32" customFormat="1" x14ac:dyDescent="0.6">
      <c r="A13" s="67"/>
      <c r="B13" s="194"/>
      <c r="C13" s="194"/>
      <c r="D13" s="194"/>
      <c r="E13" s="194"/>
      <c r="F13" s="194"/>
      <c r="G13" s="107"/>
      <c r="H13" s="95"/>
    </row>
    <row r="14" spans="1:8" ht="15.9" thickBot="1" x14ac:dyDescent="0.65">
      <c r="A14" s="68" t="s">
        <v>18</v>
      </c>
      <c r="B14" s="193">
        <f>B12/B7</f>
        <v>443106.15226060851</v>
      </c>
      <c r="C14" s="193">
        <f>C12/C7</f>
        <v>467128.27182331518</v>
      </c>
      <c r="D14" s="193">
        <f>D12/D7</f>
        <v>492300.64398503542</v>
      </c>
      <c r="E14" s="193">
        <f>E12/E7</f>
        <v>518675.85322111921</v>
      </c>
      <c r="F14" s="193">
        <f>F12/F7</f>
        <v>546309.06823783449</v>
      </c>
      <c r="G14" s="106"/>
      <c r="H14" s="31"/>
    </row>
    <row r="15" spans="1:8" ht="15.9" thickTop="1" x14ac:dyDescent="0.6">
      <c r="B15" s="108"/>
      <c r="C15" s="108"/>
      <c r="D15" s="108"/>
      <c r="E15" s="108"/>
      <c r="F15" s="106"/>
      <c r="G15" s="106"/>
      <c r="H15" s="31"/>
    </row>
    <row r="16" spans="1:8" x14ac:dyDescent="0.6">
      <c r="F16" s="31"/>
      <c r="G16" s="31"/>
    </row>
    <row r="17" spans="2:2" x14ac:dyDescent="0.6">
      <c r="B17" s="34"/>
    </row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/>
  <dimension ref="A2:H35"/>
  <sheetViews>
    <sheetView showGridLines="0" zoomScale="85" zoomScaleNormal="85" workbookViewId="0">
      <selection activeCell="A2" sqref="A2"/>
    </sheetView>
  </sheetViews>
  <sheetFormatPr defaultColWidth="9.26171875" defaultRowHeight="15.6" x14ac:dyDescent="0.6"/>
  <cols>
    <col min="1" max="1" width="45.578125" style="10" bestFit="1" customWidth="1"/>
    <col min="2" max="2" width="17.68359375" style="21" bestFit="1" customWidth="1"/>
    <col min="3" max="3" width="17.41796875" style="35" bestFit="1" customWidth="1"/>
    <col min="4" max="4" width="18" style="35" bestFit="1" customWidth="1"/>
    <col min="5" max="5" width="18.578125" style="35" bestFit="1" customWidth="1"/>
    <col min="6" max="6" width="18.68359375" style="10" bestFit="1" customWidth="1"/>
    <col min="7" max="7" width="9.26171875" style="10"/>
    <col min="8" max="8" width="14.68359375" style="10" bestFit="1" customWidth="1"/>
    <col min="9" max="16384" width="9.26171875" style="10"/>
  </cols>
  <sheetData>
    <row r="2" spans="1:8" s="40" customFormat="1" ht="16.8" x14ac:dyDescent="0.65">
      <c r="A2" s="82" t="s">
        <v>7</v>
      </c>
      <c r="B2" s="83" t="s">
        <v>35</v>
      </c>
      <c r="C2" s="83" t="s">
        <v>36</v>
      </c>
      <c r="D2" s="83" t="s">
        <v>37</v>
      </c>
      <c r="E2" s="83" t="s">
        <v>38</v>
      </c>
      <c r="F2" s="83" t="s">
        <v>39</v>
      </c>
    </row>
    <row r="3" spans="1:8" x14ac:dyDescent="0.6">
      <c r="A3" s="57" t="s">
        <v>8</v>
      </c>
      <c r="B3" s="90"/>
      <c r="C3" s="90"/>
      <c r="D3" s="90"/>
      <c r="E3" s="90"/>
      <c r="F3" s="88"/>
    </row>
    <row r="4" spans="1:8" x14ac:dyDescent="0.6">
      <c r="A4" s="58" t="s">
        <v>9</v>
      </c>
      <c r="B4" s="206">
        <f>SUM('Monthly Cash Flows'!B4:M4)</f>
        <v>559300</v>
      </c>
      <c r="C4" s="206">
        <f>SUM('Monthly Cash Flows'!N4:Y4)</f>
        <v>619930.00000000012</v>
      </c>
      <c r="D4" s="206">
        <f>SUM('Monthly Cash Flows'!Z4:AK4)</f>
        <v>681923.00000000012</v>
      </c>
      <c r="E4" s="206">
        <f>SUM('Monthly Cash Flows'!AL4:AW4)</f>
        <v>750115.30000000016</v>
      </c>
      <c r="F4" s="206">
        <f>SUM('Monthly Cash Flows'!AX4:BI4)</f>
        <v>825126.83000000042</v>
      </c>
      <c r="G4" s="86"/>
      <c r="H4" s="110"/>
    </row>
    <row r="5" spans="1:8" x14ac:dyDescent="0.6">
      <c r="A5" s="58" t="str">
        <f>'Monthly Cash Flows'!A5</f>
        <v>Loan Proceeds / Capital Injection</v>
      </c>
      <c r="B5" s="206">
        <f>SUM('Monthly Cash Flows'!B5:M5)</f>
        <v>100000</v>
      </c>
      <c r="C5" s="206">
        <f>SUM('Monthly Cash Flows'!N5:Y5)</f>
        <v>0</v>
      </c>
      <c r="D5" s="206">
        <f>SUM('Monthly Cash Flows'!Z5:AK5)</f>
        <v>0</v>
      </c>
      <c r="E5" s="206">
        <f>SUM('Monthly Cash Flows'!AL5:AW5)</f>
        <v>0</v>
      </c>
      <c r="F5" s="206">
        <f>SUM('Monthly Cash Flows'!AX5:BI5)</f>
        <v>0</v>
      </c>
      <c r="G5" s="86"/>
      <c r="H5" s="110"/>
    </row>
    <row r="6" spans="1:8" x14ac:dyDescent="0.6">
      <c r="A6" s="57" t="s">
        <v>10</v>
      </c>
      <c r="B6" s="192">
        <f>SUM(B4:B5)</f>
        <v>659300</v>
      </c>
      <c r="C6" s="192">
        <f t="shared" ref="C6:F6" si="0">SUM(C4:C5)</f>
        <v>619930.00000000012</v>
      </c>
      <c r="D6" s="192">
        <f t="shared" si="0"/>
        <v>681923.00000000012</v>
      </c>
      <c r="E6" s="192">
        <f t="shared" si="0"/>
        <v>750115.30000000016</v>
      </c>
      <c r="F6" s="192">
        <f t="shared" si="0"/>
        <v>825126.83000000042</v>
      </c>
      <c r="G6" s="86"/>
      <c r="H6" s="110"/>
    </row>
    <row r="7" spans="1:8" x14ac:dyDescent="0.6">
      <c r="A7" s="57"/>
      <c r="B7" s="192"/>
      <c r="C7" s="192"/>
      <c r="D7" s="192"/>
      <c r="E7" s="192"/>
      <c r="F7" s="192"/>
      <c r="G7" s="86"/>
      <c r="H7" s="110"/>
    </row>
    <row r="8" spans="1:8" x14ac:dyDescent="0.6">
      <c r="A8" s="57" t="s">
        <v>11</v>
      </c>
      <c r="B8" s="194"/>
      <c r="C8" s="194"/>
      <c r="D8" s="194"/>
      <c r="E8" s="194"/>
      <c r="F8" s="194"/>
      <c r="G8" s="86"/>
      <c r="H8" s="110"/>
    </row>
    <row r="9" spans="1:8" x14ac:dyDescent="0.6">
      <c r="A9" s="59" t="str">
        <f>'Monthly Cash Flows'!A9</f>
        <v>Payroll</v>
      </c>
      <c r="B9" s="206">
        <f>SUM('Monthly Cash Flows'!B9:M9)</f>
        <v>218400</v>
      </c>
      <c r="C9" s="206">
        <f>SUM('Monthly Cash Flows'!N9:Y9)</f>
        <v>229320</v>
      </c>
      <c r="D9" s="206">
        <f>SUM('Monthly Cash Flows'!Z9:AK9)</f>
        <v>240786</v>
      </c>
      <c r="E9" s="206">
        <f>SUM('Monthly Cash Flows'!AL9:AW9)</f>
        <v>252825.29999999996</v>
      </c>
      <c r="F9" s="206">
        <f>SUM('Monthly Cash Flows'!AX9:BI9)</f>
        <v>265466.565</v>
      </c>
      <c r="G9" s="86"/>
      <c r="H9" s="110"/>
    </row>
    <row r="10" spans="1:8" x14ac:dyDescent="0.6">
      <c r="A10" s="59" t="str">
        <f>'Monthly Cash Flows'!A10</f>
        <v>Rent</v>
      </c>
      <c r="B10" s="206">
        <f>SUM('Monthly Cash Flows'!B10:M10)</f>
        <v>48000</v>
      </c>
      <c r="C10" s="206">
        <f>SUM('Monthly Cash Flows'!N10:Y10)</f>
        <v>49440</v>
      </c>
      <c r="D10" s="206">
        <f>SUM('Monthly Cash Flows'!Z10:AK10)</f>
        <v>50923.19999999999</v>
      </c>
      <c r="E10" s="206">
        <f>SUM('Monthly Cash Flows'!AL10:AW10)</f>
        <v>52450.896000000015</v>
      </c>
      <c r="F10" s="206">
        <f>SUM('Monthly Cash Flows'!AX10:BI10)</f>
        <v>54024.422879999991</v>
      </c>
      <c r="G10" s="86"/>
      <c r="H10" s="110"/>
    </row>
    <row r="11" spans="1:8" x14ac:dyDescent="0.6">
      <c r="A11" s="59" t="str">
        <f>'Monthly Cash Flows'!A11</f>
        <v>Utilities</v>
      </c>
      <c r="B11" s="206">
        <f>SUM('Monthly Cash Flows'!B11:M11)</f>
        <v>19200</v>
      </c>
      <c r="C11" s="206">
        <f>SUM('Monthly Cash Flows'!N11:Y11)</f>
        <v>19968</v>
      </c>
      <c r="D11" s="206">
        <f>SUM('Monthly Cash Flows'!Z11:AK11)</f>
        <v>20766.72</v>
      </c>
      <c r="E11" s="206">
        <f>SUM('Monthly Cash Flows'!AL11:AW11)</f>
        <v>21597.388800000001</v>
      </c>
      <c r="F11" s="206">
        <f>SUM('Monthly Cash Flows'!AX11:BI11)</f>
        <v>22461.284352000002</v>
      </c>
      <c r="G11" s="86"/>
      <c r="H11" s="110"/>
    </row>
    <row r="12" spans="1:8" x14ac:dyDescent="0.6">
      <c r="A12" s="59" t="str">
        <f>'Monthly Cash Flows'!A12</f>
        <v>Insurance</v>
      </c>
      <c r="B12" s="206">
        <f>SUM('Monthly Cash Flows'!B12:M12)</f>
        <v>6000</v>
      </c>
      <c r="C12" s="206">
        <f>SUM('Monthly Cash Flows'!N12:Y12)</f>
        <v>6240</v>
      </c>
      <c r="D12" s="206">
        <f>SUM('Monthly Cash Flows'!Z12:AK12)</f>
        <v>6489.6000000000013</v>
      </c>
      <c r="E12" s="206">
        <f>SUM('Monthly Cash Flows'!AL12:AW12)</f>
        <v>6749.1840000000002</v>
      </c>
      <c r="F12" s="206">
        <f>SUM('Monthly Cash Flows'!AX12:BI12)</f>
        <v>7019.1513600000026</v>
      </c>
      <c r="G12" s="86"/>
      <c r="H12" s="110"/>
    </row>
    <row r="13" spans="1:8" x14ac:dyDescent="0.6">
      <c r="A13" s="59" t="str">
        <f>'Monthly Cash Flows'!A13</f>
        <v>Marketing &amp; Advertising</v>
      </c>
      <c r="B13" s="206">
        <f>SUM('Monthly Cash Flows'!B13:M13)</f>
        <v>4200</v>
      </c>
      <c r="C13" s="206">
        <f>SUM('Monthly Cash Flows'!N13:Y13)</f>
        <v>4368</v>
      </c>
      <c r="D13" s="206">
        <f>SUM('Monthly Cash Flows'!Z13:AK13)</f>
        <v>4542.72</v>
      </c>
      <c r="E13" s="206">
        <f>SUM('Monthly Cash Flows'!AL13:AW13)</f>
        <v>4724.4288000000006</v>
      </c>
      <c r="F13" s="206">
        <f>SUM('Monthly Cash Flows'!AX13:BI13)</f>
        <v>4913.4059520000001</v>
      </c>
      <c r="G13" s="86"/>
      <c r="H13" s="110"/>
    </row>
    <row r="14" spans="1:8" x14ac:dyDescent="0.6">
      <c r="A14" s="59" t="str">
        <f>'Monthly Cash Flows'!A14</f>
        <v>Supplies</v>
      </c>
      <c r="B14" s="206">
        <f>SUM('Monthly Cash Flows'!B14:M14)</f>
        <v>5400</v>
      </c>
      <c r="C14" s="206">
        <f>SUM('Monthly Cash Flows'!N14:Y14)</f>
        <v>5616</v>
      </c>
      <c r="D14" s="206">
        <f>SUM('Monthly Cash Flows'!Z14:AK14)</f>
        <v>5840.6400000000021</v>
      </c>
      <c r="E14" s="206">
        <f>SUM('Monthly Cash Flows'!AL14:AW14)</f>
        <v>6074.2655999999997</v>
      </c>
      <c r="F14" s="206">
        <f>SUM('Monthly Cash Flows'!AX14:BI14)</f>
        <v>6317.2362239999993</v>
      </c>
      <c r="G14" s="86"/>
      <c r="H14" s="110"/>
    </row>
    <row r="15" spans="1:8" x14ac:dyDescent="0.6">
      <c r="A15" s="59" t="str">
        <f>'Monthly Cash Flows'!A15</f>
        <v>Maintenance &amp; Repairs</v>
      </c>
      <c r="B15" s="206">
        <f>SUM('Monthly Cash Flows'!B15:M15)</f>
        <v>7200</v>
      </c>
      <c r="C15" s="206">
        <f>SUM('Monthly Cash Flows'!N15:Y15)</f>
        <v>7488</v>
      </c>
      <c r="D15" s="206">
        <f>SUM('Monthly Cash Flows'!Z15:AK15)</f>
        <v>7787.52</v>
      </c>
      <c r="E15" s="206">
        <f>SUM('Monthly Cash Flows'!AL15:AW15)</f>
        <v>8099.0208000000021</v>
      </c>
      <c r="F15" s="206">
        <f>SUM('Monthly Cash Flows'!AX15:BI15)</f>
        <v>8422.9816319999991</v>
      </c>
      <c r="G15" s="86"/>
      <c r="H15" s="110"/>
    </row>
    <row r="16" spans="1:8" x14ac:dyDescent="0.6">
      <c r="A16" s="59" t="str">
        <f>'Monthly Cash Flows'!A16</f>
        <v>Point-of-Sale</v>
      </c>
      <c r="B16" s="206">
        <f>SUM('Monthly Cash Flows'!B16:M16)</f>
        <v>2400</v>
      </c>
      <c r="C16" s="206">
        <f>SUM('Monthly Cash Flows'!N16:Y16)</f>
        <v>2496</v>
      </c>
      <c r="D16" s="206">
        <f>SUM('Monthly Cash Flows'!Z16:AK16)</f>
        <v>2595.84</v>
      </c>
      <c r="E16" s="206">
        <f>SUM('Monthly Cash Flows'!AL16:AW16)</f>
        <v>2699.6736000000001</v>
      </c>
      <c r="F16" s="206">
        <f>SUM('Monthly Cash Flows'!AX16:BI16)</f>
        <v>2807.6605440000003</v>
      </c>
      <c r="G16" s="86"/>
      <c r="H16" s="110"/>
    </row>
    <row r="17" spans="1:8" x14ac:dyDescent="0.6">
      <c r="A17" s="59" t="str">
        <f>'Monthly Cash Flows'!A17</f>
        <v>Delivery &amp; Packaging Supplies</v>
      </c>
      <c r="B17" s="206">
        <f>SUM('Monthly Cash Flows'!B17:M17)</f>
        <v>4800</v>
      </c>
      <c r="C17" s="206">
        <f>SUM('Monthly Cash Flows'!N17:Y17)</f>
        <v>4992</v>
      </c>
      <c r="D17" s="206">
        <f>SUM('Monthly Cash Flows'!Z17:AK17)</f>
        <v>5191.68</v>
      </c>
      <c r="E17" s="206">
        <f>SUM('Monthly Cash Flows'!AL17:AW17)</f>
        <v>5399.3472000000002</v>
      </c>
      <c r="F17" s="206">
        <f>SUM('Monthly Cash Flows'!AX17:BI17)</f>
        <v>5615.3210880000006</v>
      </c>
      <c r="G17" s="86"/>
      <c r="H17" s="110"/>
    </row>
    <row r="18" spans="1:8" x14ac:dyDescent="0.6">
      <c r="A18" s="59" t="str">
        <f>'Monthly Cash Flows'!A18</f>
        <v>Miscellaneous Expenses</v>
      </c>
      <c r="B18" s="206">
        <f>SUM('Monthly Cash Flows'!B18:M18)</f>
        <v>6000</v>
      </c>
      <c r="C18" s="206">
        <f>SUM('Monthly Cash Flows'!N18:Y18)</f>
        <v>6240</v>
      </c>
      <c r="D18" s="206">
        <f>SUM('Monthly Cash Flows'!Z18:AK18)</f>
        <v>6489.6000000000013</v>
      </c>
      <c r="E18" s="206">
        <f>SUM('Monthly Cash Flows'!AL18:AW18)</f>
        <v>6749.1840000000002</v>
      </c>
      <c r="F18" s="206">
        <f>SUM('Monthly Cash Flows'!AX18:BI18)</f>
        <v>7019.1513600000026</v>
      </c>
      <c r="G18" s="86"/>
      <c r="H18" s="110"/>
    </row>
    <row r="19" spans="1:8" x14ac:dyDescent="0.6">
      <c r="A19" s="59" t="str">
        <f>'Monthly Cash Flows'!A19</f>
        <v>Tax</v>
      </c>
      <c r="B19" s="206">
        <f>SUM('Monthly Cash Flows'!B19:M19)</f>
        <v>21294</v>
      </c>
      <c r="C19" s="206">
        <f>SUM('Monthly Cash Flows'!N19:Y19)</f>
        <v>27117.720000000012</v>
      </c>
      <c r="D19" s="206">
        <f>SUM('Monthly Cash Flows'!Z19:AK19)</f>
        <v>33687.460800000023</v>
      </c>
      <c r="E19" s="206">
        <f>SUM('Monthly Cash Flows'!AL19:AW19)</f>
        <v>41085.305352000025</v>
      </c>
      <c r="F19" s="206">
        <f>SUM('Monthly Cash Flows'!AX19:BI19)</f>
        <v>49401.89511768004</v>
      </c>
      <c r="G19" s="86"/>
      <c r="H19" s="110"/>
    </row>
    <row r="20" spans="1:8" x14ac:dyDescent="0.6">
      <c r="A20" s="59" t="str">
        <f>'Monthly Cash Flows'!A20</f>
        <v>Cash Paid for Inventory</v>
      </c>
      <c r="B20" s="206">
        <f>SUM('Monthly Cash Flows'!B20:M20)</f>
        <v>149225</v>
      </c>
      <c r="C20" s="206">
        <f>SUM('Monthly Cash Flows'!N20:Y20)</f>
        <v>155922.50000000003</v>
      </c>
      <c r="D20" s="206">
        <f>SUM('Monthly Cash Flows'!Z20:AK20)</f>
        <v>171514.75000000003</v>
      </c>
      <c r="E20" s="206">
        <f>SUM('Monthly Cash Flows'!AL20:AW20)</f>
        <v>188666.22500000003</v>
      </c>
      <c r="F20" s="206">
        <f>SUM('Monthly Cash Flows'!AX20:BI20)</f>
        <v>207532.84750000018</v>
      </c>
      <c r="G20" s="86"/>
      <c r="H20" s="110"/>
    </row>
    <row r="21" spans="1:8" x14ac:dyDescent="0.6">
      <c r="A21" s="59" t="str">
        <f>'Monthly Cash Flows'!A21</f>
        <v>Purchase of Assets</v>
      </c>
      <c r="B21" s="206">
        <f>SUM('Monthly Cash Flows'!B21:M21)</f>
        <v>64000</v>
      </c>
      <c r="C21" s="206">
        <f>SUM('Monthly Cash Flows'!N21:Y21)</f>
        <v>0</v>
      </c>
      <c r="D21" s="206">
        <f>SUM('Monthly Cash Flows'!Z21:AK21)</f>
        <v>0</v>
      </c>
      <c r="E21" s="206">
        <f>SUM('Monthly Cash Flows'!AL21:AW21)</f>
        <v>0</v>
      </c>
      <c r="F21" s="206">
        <f>SUM('Monthly Cash Flows'!AX21:BI21)</f>
        <v>0</v>
      </c>
      <c r="G21" s="86"/>
      <c r="H21" s="110"/>
    </row>
    <row r="22" spans="1:8" x14ac:dyDescent="0.6">
      <c r="A22" s="59" t="str">
        <f>'Monthly Cash Flows'!A22</f>
        <v>Loan Repayment</v>
      </c>
      <c r="B22" s="206">
        <f>SUM('Monthly Cash Flows'!B22:M22)</f>
        <v>0</v>
      </c>
      <c r="C22" s="206">
        <f>SUM('Monthly Cash Flows'!N22:Y22)</f>
        <v>0</v>
      </c>
      <c r="D22" s="206">
        <f>SUM('Monthly Cash Flows'!Z22:AK22)</f>
        <v>0</v>
      </c>
      <c r="E22" s="206">
        <f>SUM('Monthly Cash Flows'!AL22:AW22)</f>
        <v>0</v>
      </c>
      <c r="F22" s="206">
        <f>SUM('Monthly Cash Flows'!AX22:BI22)</f>
        <v>0</v>
      </c>
      <c r="G22" s="86"/>
      <c r="H22" s="110"/>
    </row>
    <row r="23" spans="1:8" x14ac:dyDescent="0.6">
      <c r="A23" s="59"/>
      <c r="B23" s="194"/>
      <c r="C23" s="194"/>
      <c r="D23" s="194"/>
      <c r="E23" s="194"/>
      <c r="F23" s="194"/>
      <c r="G23" s="86"/>
      <c r="H23" s="110"/>
    </row>
    <row r="24" spans="1:8" x14ac:dyDescent="0.6">
      <c r="A24" s="73" t="s">
        <v>43</v>
      </c>
      <c r="B24" s="207">
        <f>SUM(B9:B22)</f>
        <v>556119</v>
      </c>
      <c r="C24" s="207">
        <f>SUM(C9:C22)</f>
        <v>519208.22000000009</v>
      </c>
      <c r="D24" s="207">
        <f>SUM(D9:D22)</f>
        <v>556615.73080000002</v>
      </c>
      <c r="E24" s="207">
        <f>SUM(E9:E22)</f>
        <v>597120.21915200003</v>
      </c>
      <c r="F24" s="207">
        <f>SUM(F9:F22)</f>
        <v>641001.92300968023</v>
      </c>
      <c r="G24" s="86"/>
      <c r="H24" s="110"/>
    </row>
    <row r="25" spans="1:8" x14ac:dyDescent="0.6">
      <c r="A25" s="73"/>
      <c r="B25" s="207"/>
      <c r="C25" s="207"/>
      <c r="D25" s="207"/>
      <c r="E25" s="207"/>
      <c r="F25" s="207"/>
      <c r="G25" s="86"/>
      <c r="H25" s="110"/>
    </row>
    <row r="26" spans="1:8" x14ac:dyDescent="0.6">
      <c r="A26" s="59" t="s">
        <v>44</v>
      </c>
      <c r="B26" s="208">
        <f>B6-B24</f>
        <v>103181</v>
      </c>
      <c r="C26" s="208">
        <f>C6-C24</f>
        <v>100721.78000000003</v>
      </c>
      <c r="D26" s="208">
        <f>D6-D24</f>
        <v>125307.2692000001</v>
      </c>
      <c r="E26" s="208">
        <f>E6-E24</f>
        <v>152995.08084800013</v>
      </c>
      <c r="F26" s="208">
        <f>F6-F24</f>
        <v>184124.90699032019</v>
      </c>
      <c r="G26" s="86"/>
      <c r="H26" s="110"/>
    </row>
    <row r="27" spans="1:8" x14ac:dyDescent="0.6">
      <c r="A27" s="59"/>
      <c r="B27" s="208"/>
      <c r="C27" s="208"/>
      <c r="D27" s="208"/>
      <c r="E27" s="208"/>
      <c r="F27" s="208"/>
      <c r="G27" s="86"/>
      <c r="H27" s="110"/>
    </row>
    <row r="28" spans="1:8" x14ac:dyDescent="0.6">
      <c r="A28" s="59" t="s">
        <v>45</v>
      </c>
      <c r="B28" s="194">
        <v>0</v>
      </c>
      <c r="C28" s="194">
        <f>B29</f>
        <v>103181</v>
      </c>
      <c r="D28" s="194">
        <f>C29</f>
        <v>203902.78000000003</v>
      </c>
      <c r="E28" s="194">
        <f t="shared" ref="E28:F28" si="1">D29</f>
        <v>329210.04920000012</v>
      </c>
      <c r="F28" s="194">
        <f t="shared" si="1"/>
        <v>482205.13004800025</v>
      </c>
      <c r="G28" s="86"/>
      <c r="H28" s="110"/>
    </row>
    <row r="29" spans="1:8" ht="15.9" thickBot="1" x14ac:dyDescent="0.65">
      <c r="A29" s="73" t="s">
        <v>46</v>
      </c>
      <c r="B29" s="193">
        <f>SUM(B26:B28)</f>
        <v>103181</v>
      </c>
      <c r="C29" s="193">
        <f>SUM(C26:C28)</f>
        <v>203902.78000000003</v>
      </c>
      <c r="D29" s="193">
        <f t="shared" ref="D29:F29" si="2">SUM(D26:D28)</f>
        <v>329210.04920000012</v>
      </c>
      <c r="E29" s="193">
        <f t="shared" si="2"/>
        <v>482205.13004800025</v>
      </c>
      <c r="F29" s="193">
        <f t="shared" si="2"/>
        <v>666330.03703832044</v>
      </c>
      <c r="G29" s="86"/>
      <c r="H29" s="110"/>
    </row>
    <row r="30" spans="1:8" ht="15.9" thickTop="1" x14ac:dyDescent="0.6">
      <c r="F30" s="86"/>
      <c r="G30" s="86"/>
    </row>
    <row r="31" spans="1:8" x14ac:dyDescent="0.6">
      <c r="B31" s="203">
        <f>B29-'Balance Sheet'!B9</f>
        <v>0</v>
      </c>
      <c r="C31" s="203">
        <f>C29-'Balance Sheet'!C9</f>
        <v>0</v>
      </c>
      <c r="D31" s="203">
        <f>D29-'Balance Sheet'!D9</f>
        <v>0</v>
      </c>
      <c r="E31" s="203">
        <f>E29-'Balance Sheet'!E9</f>
        <v>0</v>
      </c>
      <c r="F31" s="203">
        <f>F29-'Balance Sheet'!F9</f>
        <v>0</v>
      </c>
      <c r="G31" s="86"/>
    </row>
    <row r="32" spans="1:8" x14ac:dyDescent="0.6">
      <c r="B32" s="111"/>
      <c r="C32" s="111"/>
      <c r="D32" s="111"/>
      <c r="E32" s="111"/>
      <c r="F32" s="111"/>
      <c r="G32" s="86"/>
    </row>
    <row r="33" spans="2:7" x14ac:dyDescent="0.6">
      <c r="B33" s="109"/>
      <c r="C33" s="109"/>
      <c r="D33" s="109"/>
      <c r="E33" s="109"/>
      <c r="F33" s="109"/>
      <c r="G33" s="86"/>
    </row>
    <row r="34" spans="2:7" x14ac:dyDescent="0.6">
      <c r="B34" s="109"/>
      <c r="C34" s="104"/>
      <c r="D34" s="104"/>
      <c r="E34" s="104"/>
      <c r="F34" s="110"/>
      <c r="G34" s="86"/>
    </row>
    <row r="35" spans="2:7" x14ac:dyDescent="0.6">
      <c r="B35" s="10"/>
      <c r="C35" s="10"/>
      <c r="D35" s="10"/>
      <c r="E35" s="10"/>
      <c r="F35" s="86"/>
      <c r="G35" s="86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/>
  <dimension ref="A2:BI41"/>
  <sheetViews>
    <sheetView zoomScale="85" zoomScaleNormal="85" workbookViewId="0">
      <selection activeCell="A2" sqref="A2"/>
    </sheetView>
  </sheetViews>
  <sheetFormatPr defaultColWidth="9.26171875" defaultRowHeight="15.6" x14ac:dyDescent="0.6"/>
  <cols>
    <col min="1" max="1" width="39.68359375" style="10" customWidth="1"/>
    <col min="2" max="2" width="16.68359375" style="36" bestFit="1" customWidth="1"/>
    <col min="3" max="3" width="15.26171875" style="36" bestFit="1" customWidth="1"/>
    <col min="4" max="4" width="16.68359375" style="36" bestFit="1" customWidth="1"/>
    <col min="5" max="5" width="15.41796875" style="36" bestFit="1" customWidth="1"/>
    <col min="6" max="13" width="15.26171875" style="36" bestFit="1" customWidth="1"/>
    <col min="14" max="14" width="15.41796875" style="10" bestFit="1" customWidth="1"/>
    <col min="15" max="16" width="15.26171875" style="10" bestFit="1" customWidth="1"/>
    <col min="17" max="17" width="14.68359375" style="10" bestFit="1" customWidth="1"/>
    <col min="18" max="18" width="15.41796875" style="10" bestFit="1" customWidth="1"/>
    <col min="19" max="19" width="15.26171875" style="10" bestFit="1" customWidth="1"/>
    <col min="20" max="20" width="15" style="10" bestFit="1" customWidth="1"/>
    <col min="21" max="22" width="15.26171875" style="10" bestFit="1" customWidth="1"/>
    <col min="23" max="23" width="14.68359375" style="10" bestFit="1" customWidth="1"/>
    <col min="24" max="24" width="15.26171875" style="10" bestFit="1" customWidth="1"/>
    <col min="25" max="25" width="14.68359375" style="10" bestFit="1" customWidth="1"/>
    <col min="26" max="26" width="15" style="10" bestFit="1" customWidth="1"/>
    <col min="27" max="29" width="15.26171875" style="10" bestFit="1" customWidth="1"/>
    <col min="30" max="30" width="15" style="10" bestFit="1" customWidth="1"/>
    <col min="31" max="32" width="15.26171875" style="10" bestFit="1" customWidth="1"/>
    <col min="33" max="33" width="14.68359375" style="10" bestFit="1" customWidth="1"/>
    <col min="34" max="34" width="15.26171875" style="10" bestFit="1" customWidth="1"/>
    <col min="35" max="37" width="14.68359375" style="10" bestFit="1" customWidth="1"/>
    <col min="38" max="44" width="15.26171875" style="10" bestFit="1" customWidth="1"/>
    <col min="45" max="45" width="15.68359375" style="10" bestFit="1" customWidth="1"/>
    <col min="46" max="46" width="16.26171875" style="10" bestFit="1" customWidth="1"/>
    <col min="47" max="48" width="16.41796875" style="10" bestFit="1" customWidth="1"/>
    <col min="49" max="50" width="16.26171875" style="10" bestFit="1" customWidth="1"/>
    <col min="51" max="51" width="15.41796875" style="10" bestFit="1" customWidth="1"/>
    <col min="52" max="52" width="15.68359375" style="10" bestFit="1" customWidth="1"/>
    <col min="53" max="54" width="16.26171875" style="10" bestFit="1" customWidth="1"/>
    <col min="55" max="56" width="15.68359375" style="10" bestFit="1" customWidth="1"/>
    <col min="57" max="57" width="15.578125" style="10" bestFit="1" customWidth="1"/>
    <col min="58" max="59" width="16.578125" style="10" bestFit="1" customWidth="1"/>
    <col min="60" max="60" width="16.68359375" style="10" bestFit="1" customWidth="1"/>
    <col min="61" max="61" width="15.68359375" style="10" bestFit="1" customWidth="1"/>
    <col min="62" max="16384" width="9.26171875" style="10"/>
  </cols>
  <sheetData>
    <row r="2" spans="1:61" s="41" customFormat="1" ht="16.8" x14ac:dyDescent="0.65">
      <c r="A2" s="47" t="s">
        <v>20</v>
      </c>
      <c r="B2" s="48" t="s">
        <v>21</v>
      </c>
      <c r="C2" s="48" t="s">
        <v>22</v>
      </c>
      <c r="D2" s="48" t="s">
        <v>23</v>
      </c>
      <c r="E2" s="48" t="s">
        <v>24</v>
      </c>
      <c r="F2" s="48" t="s">
        <v>25</v>
      </c>
      <c r="G2" s="48" t="s">
        <v>26</v>
      </c>
      <c r="H2" s="48" t="s">
        <v>27</v>
      </c>
      <c r="I2" s="48" t="s">
        <v>28</v>
      </c>
      <c r="J2" s="48" t="s">
        <v>29</v>
      </c>
      <c r="K2" s="48" t="s">
        <v>30</v>
      </c>
      <c r="L2" s="48" t="s">
        <v>31</v>
      </c>
      <c r="M2" s="48" t="s">
        <v>32</v>
      </c>
      <c r="N2" s="48" t="s">
        <v>54</v>
      </c>
      <c r="O2" s="48" t="s">
        <v>55</v>
      </c>
      <c r="P2" s="48" t="s">
        <v>56</v>
      </c>
      <c r="Q2" s="48" t="s">
        <v>57</v>
      </c>
      <c r="R2" s="48" t="s">
        <v>58</v>
      </c>
      <c r="S2" s="48" t="s">
        <v>59</v>
      </c>
      <c r="T2" s="48" t="s">
        <v>60</v>
      </c>
      <c r="U2" s="48" t="s">
        <v>61</v>
      </c>
      <c r="V2" s="48" t="s">
        <v>62</v>
      </c>
      <c r="W2" s="48" t="s">
        <v>63</v>
      </c>
      <c r="X2" s="48" t="s">
        <v>64</v>
      </c>
      <c r="Y2" s="48" t="s">
        <v>65</v>
      </c>
      <c r="Z2" s="48" t="s">
        <v>66</v>
      </c>
      <c r="AA2" s="48" t="s">
        <v>67</v>
      </c>
      <c r="AB2" s="48" t="s">
        <v>68</v>
      </c>
      <c r="AC2" s="48" t="s">
        <v>69</v>
      </c>
      <c r="AD2" s="48" t="s">
        <v>70</v>
      </c>
      <c r="AE2" s="48" t="s">
        <v>71</v>
      </c>
      <c r="AF2" s="48" t="s">
        <v>72</v>
      </c>
      <c r="AG2" s="48" t="s">
        <v>73</v>
      </c>
      <c r="AH2" s="48" t="s">
        <v>74</v>
      </c>
      <c r="AI2" s="48" t="s">
        <v>75</v>
      </c>
      <c r="AJ2" s="48" t="s">
        <v>76</v>
      </c>
      <c r="AK2" s="48" t="s">
        <v>77</v>
      </c>
      <c r="AL2" s="48" t="s">
        <v>78</v>
      </c>
      <c r="AM2" s="48" t="s">
        <v>79</v>
      </c>
      <c r="AN2" s="48" t="s">
        <v>80</v>
      </c>
      <c r="AO2" s="48" t="s">
        <v>81</v>
      </c>
      <c r="AP2" s="48" t="s">
        <v>82</v>
      </c>
      <c r="AQ2" s="48" t="s">
        <v>83</v>
      </c>
      <c r="AR2" s="48" t="s">
        <v>84</v>
      </c>
      <c r="AS2" s="48" t="s">
        <v>85</v>
      </c>
      <c r="AT2" s="48" t="s">
        <v>86</v>
      </c>
      <c r="AU2" s="48" t="s">
        <v>87</v>
      </c>
      <c r="AV2" s="48" t="s">
        <v>88</v>
      </c>
      <c r="AW2" s="48" t="s">
        <v>89</v>
      </c>
      <c r="AX2" s="48" t="s">
        <v>90</v>
      </c>
      <c r="AY2" s="48" t="s">
        <v>91</v>
      </c>
      <c r="AZ2" s="48" t="s">
        <v>92</v>
      </c>
      <c r="BA2" s="48" t="s">
        <v>93</v>
      </c>
      <c r="BB2" s="48" t="s">
        <v>94</v>
      </c>
      <c r="BC2" s="48" t="s">
        <v>94</v>
      </c>
      <c r="BD2" s="48" t="s">
        <v>96</v>
      </c>
      <c r="BE2" s="48" t="s">
        <v>97</v>
      </c>
      <c r="BF2" s="48" t="s">
        <v>98</v>
      </c>
      <c r="BG2" s="48" t="s">
        <v>99</v>
      </c>
      <c r="BH2" s="48" t="s">
        <v>100</v>
      </c>
      <c r="BI2" s="48" t="s">
        <v>101</v>
      </c>
    </row>
    <row r="3" spans="1:61" s="12" customFormat="1" x14ac:dyDescent="0.6">
      <c r="A3" s="57" t="str">
        <f>IFERROR('Revenue Forecasts'!A6,"")</f>
        <v>Total Revenue</v>
      </c>
      <c r="B3" s="192">
        <f>'Revenue Forecasts'!C6</f>
        <v>47000</v>
      </c>
      <c r="C3" s="192">
        <f>'Revenue Forecasts'!D6</f>
        <v>47000</v>
      </c>
      <c r="D3" s="192">
        <f>'Revenue Forecasts'!E6</f>
        <v>47000</v>
      </c>
      <c r="E3" s="192">
        <f>'Revenue Forecasts'!F6</f>
        <v>47000</v>
      </c>
      <c r="F3" s="192">
        <f>'Revenue Forecasts'!G6</f>
        <v>47000</v>
      </c>
      <c r="G3" s="192">
        <f>'Revenue Forecasts'!H6</f>
        <v>47000</v>
      </c>
      <c r="H3" s="192">
        <f>'Revenue Forecasts'!I6</f>
        <v>47000</v>
      </c>
      <c r="I3" s="192">
        <f>'Revenue Forecasts'!J6</f>
        <v>47000</v>
      </c>
      <c r="J3" s="192">
        <f>'Revenue Forecasts'!K6</f>
        <v>47000</v>
      </c>
      <c r="K3" s="192">
        <f>'Revenue Forecasts'!L6</f>
        <v>47000</v>
      </c>
      <c r="L3" s="192">
        <f>'Revenue Forecasts'!M6</f>
        <v>47000</v>
      </c>
      <c r="M3" s="192">
        <f>'Revenue Forecasts'!N6</f>
        <v>47000</v>
      </c>
      <c r="N3" s="192">
        <f>'Revenue Forecasts'!O6</f>
        <v>51700.000000000007</v>
      </c>
      <c r="O3" s="192">
        <f>'Revenue Forecasts'!P6</f>
        <v>51700.000000000007</v>
      </c>
      <c r="P3" s="192">
        <f>'Revenue Forecasts'!Q6</f>
        <v>51700.000000000007</v>
      </c>
      <c r="Q3" s="192">
        <f>'Revenue Forecasts'!R6</f>
        <v>51700.000000000007</v>
      </c>
      <c r="R3" s="192">
        <f>'Revenue Forecasts'!S6</f>
        <v>51700.000000000007</v>
      </c>
      <c r="S3" s="192">
        <f>'Revenue Forecasts'!T6</f>
        <v>51700.000000000007</v>
      </c>
      <c r="T3" s="192">
        <f>'Revenue Forecasts'!U6</f>
        <v>51700.000000000007</v>
      </c>
      <c r="U3" s="192">
        <f>'Revenue Forecasts'!V6</f>
        <v>51700.000000000007</v>
      </c>
      <c r="V3" s="192">
        <f>'Revenue Forecasts'!W6</f>
        <v>51700.000000000007</v>
      </c>
      <c r="W3" s="192">
        <f>'Revenue Forecasts'!X6</f>
        <v>51700.000000000007</v>
      </c>
      <c r="X3" s="192">
        <f>'Revenue Forecasts'!Y6</f>
        <v>51700.000000000007</v>
      </c>
      <c r="Y3" s="192">
        <f>'Revenue Forecasts'!Z6</f>
        <v>51700.000000000007</v>
      </c>
      <c r="Z3" s="192">
        <f>'Revenue Forecasts'!AA6</f>
        <v>56870.000000000015</v>
      </c>
      <c r="AA3" s="192">
        <f>'Revenue Forecasts'!AB6</f>
        <v>56870.000000000015</v>
      </c>
      <c r="AB3" s="192">
        <f>'Revenue Forecasts'!AC6</f>
        <v>56870.000000000015</v>
      </c>
      <c r="AC3" s="192">
        <f>'Revenue Forecasts'!AD6</f>
        <v>56870.000000000015</v>
      </c>
      <c r="AD3" s="192">
        <f>'Revenue Forecasts'!AE6</f>
        <v>56870.000000000015</v>
      </c>
      <c r="AE3" s="192">
        <f>'Revenue Forecasts'!AF6</f>
        <v>56870.000000000015</v>
      </c>
      <c r="AF3" s="192">
        <f>'Revenue Forecasts'!AG6</f>
        <v>56870.000000000015</v>
      </c>
      <c r="AG3" s="192">
        <f>'Revenue Forecasts'!AH6</f>
        <v>56870.000000000015</v>
      </c>
      <c r="AH3" s="192">
        <f>'Revenue Forecasts'!AI6</f>
        <v>56870.000000000015</v>
      </c>
      <c r="AI3" s="192">
        <f>'Revenue Forecasts'!AJ6</f>
        <v>56870.000000000015</v>
      </c>
      <c r="AJ3" s="192">
        <f>'Revenue Forecasts'!AK6</f>
        <v>56870.000000000015</v>
      </c>
      <c r="AK3" s="192">
        <f>'Revenue Forecasts'!AL6</f>
        <v>56870.000000000015</v>
      </c>
      <c r="AL3" s="192">
        <f>'Revenue Forecasts'!AM6</f>
        <v>62557.000000000022</v>
      </c>
      <c r="AM3" s="192">
        <f>'Revenue Forecasts'!AN6</f>
        <v>62557.000000000022</v>
      </c>
      <c r="AN3" s="192">
        <f>'Revenue Forecasts'!AO6</f>
        <v>62557.000000000022</v>
      </c>
      <c r="AO3" s="192">
        <f>'Revenue Forecasts'!AP6</f>
        <v>62557.000000000022</v>
      </c>
      <c r="AP3" s="192">
        <f>'Revenue Forecasts'!AQ6</f>
        <v>62557.000000000022</v>
      </c>
      <c r="AQ3" s="192">
        <f>'Revenue Forecasts'!AR6</f>
        <v>62557.000000000022</v>
      </c>
      <c r="AR3" s="192">
        <f>'Revenue Forecasts'!AS6</f>
        <v>62557.000000000022</v>
      </c>
      <c r="AS3" s="192">
        <f>'Revenue Forecasts'!AT6</f>
        <v>62557.000000000022</v>
      </c>
      <c r="AT3" s="192">
        <f>'Revenue Forecasts'!AU6</f>
        <v>62557.000000000022</v>
      </c>
      <c r="AU3" s="192">
        <f>'Revenue Forecasts'!AV6</f>
        <v>62557.000000000022</v>
      </c>
      <c r="AV3" s="192">
        <f>'Revenue Forecasts'!AW6</f>
        <v>62557.000000000022</v>
      </c>
      <c r="AW3" s="192">
        <f>'Revenue Forecasts'!AX6</f>
        <v>62557.000000000022</v>
      </c>
      <c r="AX3" s="192">
        <f>'Revenue Forecasts'!AY6</f>
        <v>68812.700000000026</v>
      </c>
      <c r="AY3" s="192">
        <f>'Revenue Forecasts'!AZ6</f>
        <v>68812.700000000026</v>
      </c>
      <c r="AZ3" s="192">
        <f>'Revenue Forecasts'!BA6</f>
        <v>68812.700000000026</v>
      </c>
      <c r="BA3" s="192">
        <f>'Revenue Forecasts'!BB6</f>
        <v>68812.700000000026</v>
      </c>
      <c r="BB3" s="192">
        <f>'Revenue Forecasts'!BC6</f>
        <v>68812.700000000026</v>
      </c>
      <c r="BC3" s="192">
        <f>'Revenue Forecasts'!BD6</f>
        <v>68812.700000000026</v>
      </c>
      <c r="BD3" s="192">
        <f>'Revenue Forecasts'!BE6</f>
        <v>68812.700000000026</v>
      </c>
      <c r="BE3" s="192">
        <f>'Revenue Forecasts'!BF6</f>
        <v>68812.700000000026</v>
      </c>
      <c r="BF3" s="192">
        <f>'Revenue Forecasts'!BG6</f>
        <v>68812.700000000026</v>
      </c>
      <c r="BG3" s="192">
        <f>'Revenue Forecasts'!BH6</f>
        <v>68812.700000000026</v>
      </c>
      <c r="BH3" s="192">
        <f>'Revenue Forecasts'!BI6</f>
        <v>68812.700000000026</v>
      </c>
      <c r="BI3" s="192">
        <f>'Revenue Forecasts'!BJ6</f>
        <v>68812.700000000026</v>
      </c>
    </row>
    <row r="4" spans="1:61" s="12" customFormat="1" x14ac:dyDescent="0.6">
      <c r="A4" s="58" t="str">
        <f>Assumptions!A9</f>
        <v xml:space="preserve">Cost of Sales </v>
      </c>
      <c r="B4" s="194">
        <f>'Revenue Forecasts'!B33</f>
        <v>11750</v>
      </c>
      <c r="C4" s="194">
        <f>'Revenue Forecasts'!C33</f>
        <v>11750</v>
      </c>
      <c r="D4" s="194">
        <f>'Revenue Forecasts'!D33</f>
        <v>11750</v>
      </c>
      <c r="E4" s="194">
        <f>'Revenue Forecasts'!E33</f>
        <v>11750</v>
      </c>
      <c r="F4" s="194">
        <f>'Revenue Forecasts'!F33</f>
        <v>11750</v>
      </c>
      <c r="G4" s="194">
        <f>'Revenue Forecasts'!G33</f>
        <v>11750</v>
      </c>
      <c r="H4" s="194">
        <f>'Revenue Forecasts'!H33</f>
        <v>11750</v>
      </c>
      <c r="I4" s="194">
        <f>'Revenue Forecasts'!I33</f>
        <v>11750</v>
      </c>
      <c r="J4" s="194">
        <f>'Revenue Forecasts'!J33</f>
        <v>11750</v>
      </c>
      <c r="K4" s="194">
        <f>'Revenue Forecasts'!K33</f>
        <v>11750</v>
      </c>
      <c r="L4" s="194">
        <f>'Revenue Forecasts'!L33</f>
        <v>11750</v>
      </c>
      <c r="M4" s="194">
        <f>'Revenue Forecasts'!M33</f>
        <v>11750</v>
      </c>
      <c r="N4" s="194">
        <f>'Revenue Forecasts'!N33</f>
        <v>12925.000000000002</v>
      </c>
      <c r="O4" s="194">
        <f>'Revenue Forecasts'!O33</f>
        <v>12925.000000000002</v>
      </c>
      <c r="P4" s="194">
        <f>'Revenue Forecasts'!P33</f>
        <v>12925.000000000002</v>
      </c>
      <c r="Q4" s="194">
        <f>'Revenue Forecasts'!Q33</f>
        <v>12925.000000000002</v>
      </c>
      <c r="R4" s="194">
        <f>'Revenue Forecasts'!R33</f>
        <v>12925.000000000002</v>
      </c>
      <c r="S4" s="194">
        <f>'Revenue Forecasts'!S33</f>
        <v>12925.000000000002</v>
      </c>
      <c r="T4" s="194">
        <f>'Revenue Forecasts'!T33</f>
        <v>12925.000000000002</v>
      </c>
      <c r="U4" s="194">
        <f>'Revenue Forecasts'!U33</f>
        <v>12925.000000000002</v>
      </c>
      <c r="V4" s="194">
        <f>'Revenue Forecasts'!V33</f>
        <v>12925.000000000002</v>
      </c>
      <c r="W4" s="194">
        <f>'Revenue Forecasts'!W33</f>
        <v>12925.000000000002</v>
      </c>
      <c r="X4" s="194">
        <f>'Revenue Forecasts'!X33</f>
        <v>12925.000000000002</v>
      </c>
      <c r="Y4" s="194">
        <f>'Revenue Forecasts'!Y33</f>
        <v>12925.000000000002</v>
      </c>
      <c r="Z4" s="194">
        <f>'Revenue Forecasts'!Z33</f>
        <v>14217.500000000004</v>
      </c>
      <c r="AA4" s="194">
        <f>'Revenue Forecasts'!AA33</f>
        <v>14217.500000000004</v>
      </c>
      <c r="AB4" s="194">
        <f>'Revenue Forecasts'!AB33</f>
        <v>14217.500000000004</v>
      </c>
      <c r="AC4" s="194">
        <f>'Revenue Forecasts'!AC33</f>
        <v>14217.500000000004</v>
      </c>
      <c r="AD4" s="194">
        <f>'Revenue Forecasts'!AD33</f>
        <v>14217.500000000004</v>
      </c>
      <c r="AE4" s="194">
        <f>'Revenue Forecasts'!AE33</f>
        <v>14217.500000000004</v>
      </c>
      <c r="AF4" s="194">
        <f>'Revenue Forecasts'!AF33</f>
        <v>14217.500000000004</v>
      </c>
      <c r="AG4" s="194">
        <f>'Revenue Forecasts'!AG33</f>
        <v>14217.500000000004</v>
      </c>
      <c r="AH4" s="194">
        <f>'Revenue Forecasts'!AH33</f>
        <v>14217.500000000004</v>
      </c>
      <c r="AI4" s="194">
        <f>'Revenue Forecasts'!AI33</f>
        <v>14217.500000000004</v>
      </c>
      <c r="AJ4" s="194">
        <f>'Revenue Forecasts'!AJ33</f>
        <v>14217.500000000004</v>
      </c>
      <c r="AK4" s="194">
        <f>'Revenue Forecasts'!AK33</f>
        <v>14217.500000000004</v>
      </c>
      <c r="AL4" s="194">
        <f>'Revenue Forecasts'!AL33</f>
        <v>15639.250000000005</v>
      </c>
      <c r="AM4" s="194">
        <f>'Revenue Forecasts'!AM33</f>
        <v>15639.250000000005</v>
      </c>
      <c r="AN4" s="194">
        <f>'Revenue Forecasts'!AN33</f>
        <v>15639.250000000005</v>
      </c>
      <c r="AO4" s="194">
        <f>'Revenue Forecasts'!AO33</f>
        <v>15639.250000000005</v>
      </c>
      <c r="AP4" s="194">
        <f>'Revenue Forecasts'!AP33</f>
        <v>15639.250000000005</v>
      </c>
      <c r="AQ4" s="194">
        <f>'Revenue Forecasts'!AQ33</f>
        <v>15639.250000000005</v>
      </c>
      <c r="AR4" s="194">
        <f>'Revenue Forecasts'!AR33</f>
        <v>15639.250000000005</v>
      </c>
      <c r="AS4" s="194">
        <f>'Revenue Forecasts'!AS33</f>
        <v>15639.250000000005</v>
      </c>
      <c r="AT4" s="194">
        <f>'Revenue Forecasts'!AT33</f>
        <v>15639.250000000005</v>
      </c>
      <c r="AU4" s="194">
        <f>'Revenue Forecasts'!AU33</f>
        <v>15639.250000000005</v>
      </c>
      <c r="AV4" s="194">
        <f>'Revenue Forecasts'!AV33</f>
        <v>15639.250000000005</v>
      </c>
      <c r="AW4" s="194">
        <f>'Revenue Forecasts'!AW33</f>
        <v>15639.250000000005</v>
      </c>
      <c r="AX4" s="194">
        <f>'Revenue Forecasts'!AX33</f>
        <v>17203.175000000007</v>
      </c>
      <c r="AY4" s="194">
        <f>'Revenue Forecasts'!AY33</f>
        <v>17203.175000000007</v>
      </c>
      <c r="AZ4" s="194">
        <f>'Revenue Forecasts'!AZ33</f>
        <v>17203.175000000007</v>
      </c>
      <c r="BA4" s="194">
        <f>'Revenue Forecasts'!BA33</f>
        <v>17203.175000000007</v>
      </c>
      <c r="BB4" s="194">
        <f>'Revenue Forecasts'!BB33</f>
        <v>17203.175000000007</v>
      </c>
      <c r="BC4" s="194">
        <f>'Revenue Forecasts'!BC33</f>
        <v>17203.175000000007</v>
      </c>
      <c r="BD4" s="194">
        <f>'Revenue Forecasts'!BD33</f>
        <v>17203.175000000007</v>
      </c>
      <c r="BE4" s="194">
        <f>'Revenue Forecasts'!BE33</f>
        <v>17203.175000000007</v>
      </c>
      <c r="BF4" s="194">
        <f>'Revenue Forecasts'!BF33</f>
        <v>17203.175000000007</v>
      </c>
      <c r="BG4" s="194">
        <f>'Revenue Forecasts'!BG33</f>
        <v>17203.175000000007</v>
      </c>
      <c r="BH4" s="194">
        <f>'Revenue Forecasts'!BH33</f>
        <v>17203.175000000007</v>
      </c>
      <c r="BI4" s="194">
        <f>'Revenue Forecasts'!BI33</f>
        <v>17203.175000000007</v>
      </c>
    </row>
    <row r="5" spans="1:61" s="12" customFormat="1" x14ac:dyDescent="0.6">
      <c r="A5" s="57" t="s">
        <v>102</v>
      </c>
      <c r="B5" s="192">
        <f t="shared" ref="B5:AG5" si="0">B3-SUM(B4:B4)</f>
        <v>35250</v>
      </c>
      <c r="C5" s="192">
        <f t="shared" si="0"/>
        <v>35250</v>
      </c>
      <c r="D5" s="192">
        <f t="shared" si="0"/>
        <v>35250</v>
      </c>
      <c r="E5" s="192">
        <f t="shared" si="0"/>
        <v>35250</v>
      </c>
      <c r="F5" s="192">
        <f t="shared" si="0"/>
        <v>35250</v>
      </c>
      <c r="G5" s="192">
        <f t="shared" si="0"/>
        <v>35250</v>
      </c>
      <c r="H5" s="192">
        <f t="shared" si="0"/>
        <v>35250</v>
      </c>
      <c r="I5" s="192">
        <f t="shared" si="0"/>
        <v>35250</v>
      </c>
      <c r="J5" s="192">
        <f t="shared" si="0"/>
        <v>35250</v>
      </c>
      <c r="K5" s="192">
        <f t="shared" si="0"/>
        <v>35250</v>
      </c>
      <c r="L5" s="192">
        <f t="shared" si="0"/>
        <v>35250</v>
      </c>
      <c r="M5" s="192">
        <f t="shared" si="0"/>
        <v>35250</v>
      </c>
      <c r="N5" s="192">
        <f t="shared" si="0"/>
        <v>38775.000000000007</v>
      </c>
      <c r="O5" s="192">
        <f t="shared" si="0"/>
        <v>38775.000000000007</v>
      </c>
      <c r="P5" s="192">
        <f t="shared" si="0"/>
        <v>38775.000000000007</v>
      </c>
      <c r="Q5" s="192">
        <f t="shared" si="0"/>
        <v>38775.000000000007</v>
      </c>
      <c r="R5" s="192">
        <f t="shared" si="0"/>
        <v>38775.000000000007</v>
      </c>
      <c r="S5" s="192">
        <f t="shared" si="0"/>
        <v>38775.000000000007</v>
      </c>
      <c r="T5" s="192">
        <f t="shared" si="0"/>
        <v>38775.000000000007</v>
      </c>
      <c r="U5" s="192">
        <f t="shared" si="0"/>
        <v>38775.000000000007</v>
      </c>
      <c r="V5" s="192">
        <f t="shared" si="0"/>
        <v>38775.000000000007</v>
      </c>
      <c r="W5" s="192">
        <f t="shared" si="0"/>
        <v>38775.000000000007</v>
      </c>
      <c r="X5" s="192">
        <f t="shared" si="0"/>
        <v>38775.000000000007</v>
      </c>
      <c r="Y5" s="192">
        <f t="shared" si="0"/>
        <v>38775.000000000007</v>
      </c>
      <c r="Z5" s="192">
        <f t="shared" si="0"/>
        <v>42652.500000000015</v>
      </c>
      <c r="AA5" s="192">
        <f t="shared" si="0"/>
        <v>42652.500000000015</v>
      </c>
      <c r="AB5" s="192">
        <f t="shared" si="0"/>
        <v>42652.500000000015</v>
      </c>
      <c r="AC5" s="192">
        <f t="shared" si="0"/>
        <v>42652.500000000015</v>
      </c>
      <c r="AD5" s="192">
        <f t="shared" si="0"/>
        <v>42652.500000000015</v>
      </c>
      <c r="AE5" s="192">
        <f t="shared" si="0"/>
        <v>42652.500000000015</v>
      </c>
      <c r="AF5" s="192">
        <f t="shared" si="0"/>
        <v>42652.500000000015</v>
      </c>
      <c r="AG5" s="192">
        <f t="shared" si="0"/>
        <v>42652.500000000015</v>
      </c>
      <c r="AH5" s="192">
        <f t="shared" ref="AH5:BI5" si="1">AH3-SUM(AH4:AH4)</f>
        <v>42652.500000000015</v>
      </c>
      <c r="AI5" s="192">
        <f t="shared" si="1"/>
        <v>42652.500000000015</v>
      </c>
      <c r="AJ5" s="192">
        <f t="shared" si="1"/>
        <v>42652.500000000015</v>
      </c>
      <c r="AK5" s="192">
        <f t="shared" si="1"/>
        <v>42652.500000000015</v>
      </c>
      <c r="AL5" s="192">
        <f t="shared" si="1"/>
        <v>46917.750000000015</v>
      </c>
      <c r="AM5" s="192">
        <f t="shared" si="1"/>
        <v>46917.750000000015</v>
      </c>
      <c r="AN5" s="192">
        <f t="shared" si="1"/>
        <v>46917.750000000015</v>
      </c>
      <c r="AO5" s="192">
        <f t="shared" si="1"/>
        <v>46917.750000000015</v>
      </c>
      <c r="AP5" s="192">
        <f t="shared" si="1"/>
        <v>46917.750000000015</v>
      </c>
      <c r="AQ5" s="192">
        <f t="shared" si="1"/>
        <v>46917.750000000015</v>
      </c>
      <c r="AR5" s="192">
        <f t="shared" si="1"/>
        <v>46917.750000000015</v>
      </c>
      <c r="AS5" s="192">
        <f t="shared" si="1"/>
        <v>46917.750000000015</v>
      </c>
      <c r="AT5" s="192">
        <f t="shared" si="1"/>
        <v>46917.750000000015</v>
      </c>
      <c r="AU5" s="192">
        <f t="shared" si="1"/>
        <v>46917.750000000015</v>
      </c>
      <c r="AV5" s="192">
        <f t="shared" si="1"/>
        <v>46917.750000000015</v>
      </c>
      <c r="AW5" s="192">
        <f t="shared" si="1"/>
        <v>46917.750000000015</v>
      </c>
      <c r="AX5" s="192">
        <f t="shared" si="1"/>
        <v>51609.525000000023</v>
      </c>
      <c r="AY5" s="192">
        <f t="shared" si="1"/>
        <v>51609.525000000023</v>
      </c>
      <c r="AZ5" s="192">
        <f t="shared" si="1"/>
        <v>51609.525000000023</v>
      </c>
      <c r="BA5" s="192">
        <f t="shared" si="1"/>
        <v>51609.525000000023</v>
      </c>
      <c r="BB5" s="192">
        <f t="shared" si="1"/>
        <v>51609.525000000023</v>
      </c>
      <c r="BC5" s="192">
        <f t="shared" si="1"/>
        <v>51609.525000000023</v>
      </c>
      <c r="BD5" s="192">
        <f t="shared" si="1"/>
        <v>51609.525000000023</v>
      </c>
      <c r="BE5" s="192">
        <f t="shared" si="1"/>
        <v>51609.525000000023</v>
      </c>
      <c r="BF5" s="192">
        <f t="shared" si="1"/>
        <v>51609.525000000023</v>
      </c>
      <c r="BG5" s="192">
        <f t="shared" si="1"/>
        <v>51609.525000000023</v>
      </c>
      <c r="BH5" s="192">
        <f t="shared" si="1"/>
        <v>51609.525000000023</v>
      </c>
      <c r="BI5" s="192">
        <f t="shared" si="1"/>
        <v>51609.525000000023</v>
      </c>
    </row>
    <row r="6" spans="1:61" s="12" customFormat="1" x14ac:dyDescent="0.6">
      <c r="A6" s="57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  <c r="AT6" s="192"/>
      <c r="AU6" s="192"/>
      <c r="AV6" s="192"/>
      <c r="AW6" s="192"/>
      <c r="AX6" s="192"/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</row>
    <row r="7" spans="1:61" s="12" customFormat="1" x14ac:dyDescent="0.6">
      <c r="A7" s="57" t="s">
        <v>48</v>
      </c>
      <c r="B7" s="192"/>
      <c r="C7" s="192"/>
      <c r="D7" s="192"/>
      <c r="E7" s="192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</row>
    <row r="8" spans="1:61" s="12" customFormat="1" x14ac:dyDescent="0.6">
      <c r="A8" s="59" t="str">
        <f>'Expense Sheet'!A3</f>
        <v>Payroll</v>
      </c>
      <c r="B8" s="194">
        <f>'Expense Sheet'!B3</f>
        <v>18200</v>
      </c>
      <c r="C8" s="194">
        <f>'Expense Sheet'!C3</f>
        <v>18200</v>
      </c>
      <c r="D8" s="194">
        <f>'Expense Sheet'!D3</f>
        <v>18200</v>
      </c>
      <c r="E8" s="194">
        <f>'Expense Sheet'!E3</f>
        <v>18200</v>
      </c>
      <c r="F8" s="194">
        <f>'Expense Sheet'!F3</f>
        <v>18200</v>
      </c>
      <c r="G8" s="194">
        <f>'Expense Sheet'!G3</f>
        <v>18200</v>
      </c>
      <c r="H8" s="194">
        <f>'Expense Sheet'!H3</f>
        <v>18200</v>
      </c>
      <c r="I8" s="194">
        <f>'Expense Sheet'!I3</f>
        <v>18200</v>
      </c>
      <c r="J8" s="194">
        <f>'Expense Sheet'!J3</f>
        <v>18200</v>
      </c>
      <c r="K8" s="194">
        <f>'Expense Sheet'!K3</f>
        <v>18200</v>
      </c>
      <c r="L8" s="194">
        <f>'Expense Sheet'!L3</f>
        <v>18200</v>
      </c>
      <c r="M8" s="194">
        <f>'Expense Sheet'!M3</f>
        <v>18200</v>
      </c>
      <c r="N8" s="194">
        <f>'Expense Sheet'!N3</f>
        <v>19110</v>
      </c>
      <c r="O8" s="194">
        <f>'Expense Sheet'!O3</f>
        <v>19110</v>
      </c>
      <c r="P8" s="194">
        <f>'Expense Sheet'!P3</f>
        <v>19110</v>
      </c>
      <c r="Q8" s="194">
        <f>'Expense Sheet'!Q3</f>
        <v>19110</v>
      </c>
      <c r="R8" s="194">
        <f>'Expense Sheet'!R3</f>
        <v>19110</v>
      </c>
      <c r="S8" s="194">
        <f>'Expense Sheet'!S3</f>
        <v>19110</v>
      </c>
      <c r="T8" s="194">
        <f>'Expense Sheet'!T3</f>
        <v>19110</v>
      </c>
      <c r="U8" s="194">
        <f>'Expense Sheet'!U3</f>
        <v>19110</v>
      </c>
      <c r="V8" s="194">
        <f>'Expense Sheet'!V3</f>
        <v>19110</v>
      </c>
      <c r="W8" s="194">
        <f>'Expense Sheet'!W3</f>
        <v>19110</v>
      </c>
      <c r="X8" s="194">
        <f>'Expense Sheet'!X3</f>
        <v>19110</v>
      </c>
      <c r="Y8" s="194">
        <f>'Expense Sheet'!Y3</f>
        <v>19110</v>
      </c>
      <c r="Z8" s="194">
        <f>'Expense Sheet'!Z3</f>
        <v>20065.5</v>
      </c>
      <c r="AA8" s="194">
        <f>'Expense Sheet'!AA3</f>
        <v>20065.5</v>
      </c>
      <c r="AB8" s="194">
        <f>'Expense Sheet'!AB3</f>
        <v>20065.5</v>
      </c>
      <c r="AC8" s="194">
        <f>'Expense Sheet'!AC3</f>
        <v>20065.5</v>
      </c>
      <c r="AD8" s="194">
        <f>'Expense Sheet'!AD3</f>
        <v>20065.5</v>
      </c>
      <c r="AE8" s="194">
        <f>'Expense Sheet'!AE3</f>
        <v>20065.5</v>
      </c>
      <c r="AF8" s="194">
        <f>'Expense Sheet'!AF3</f>
        <v>20065.5</v>
      </c>
      <c r="AG8" s="194">
        <f>'Expense Sheet'!AG3</f>
        <v>20065.5</v>
      </c>
      <c r="AH8" s="194">
        <f>'Expense Sheet'!AH3</f>
        <v>20065.5</v>
      </c>
      <c r="AI8" s="194">
        <f>'Expense Sheet'!AI3</f>
        <v>20065.5</v>
      </c>
      <c r="AJ8" s="194">
        <f>'Expense Sheet'!AJ3</f>
        <v>20065.5</v>
      </c>
      <c r="AK8" s="194">
        <f>'Expense Sheet'!AK3</f>
        <v>20065.5</v>
      </c>
      <c r="AL8" s="194">
        <f>'Expense Sheet'!AL3</f>
        <v>21068.775000000001</v>
      </c>
      <c r="AM8" s="194">
        <f>'Expense Sheet'!AM3</f>
        <v>21068.775000000001</v>
      </c>
      <c r="AN8" s="194">
        <f>'Expense Sheet'!AN3</f>
        <v>21068.775000000001</v>
      </c>
      <c r="AO8" s="194">
        <f>'Expense Sheet'!AO3</f>
        <v>21068.775000000001</v>
      </c>
      <c r="AP8" s="194">
        <f>'Expense Sheet'!AP3</f>
        <v>21068.775000000001</v>
      </c>
      <c r="AQ8" s="194">
        <f>'Expense Sheet'!AQ3</f>
        <v>21068.775000000001</v>
      </c>
      <c r="AR8" s="194">
        <f>'Expense Sheet'!AR3</f>
        <v>21068.775000000001</v>
      </c>
      <c r="AS8" s="194">
        <f>'Expense Sheet'!AS3</f>
        <v>21068.775000000001</v>
      </c>
      <c r="AT8" s="194">
        <f>'Expense Sheet'!AT3</f>
        <v>21068.775000000001</v>
      </c>
      <c r="AU8" s="194">
        <f>'Expense Sheet'!AU3</f>
        <v>21068.775000000001</v>
      </c>
      <c r="AV8" s="194">
        <f>'Expense Sheet'!AV3</f>
        <v>21068.775000000001</v>
      </c>
      <c r="AW8" s="194">
        <f>'Expense Sheet'!AW3</f>
        <v>21068.775000000001</v>
      </c>
      <c r="AX8" s="194">
        <f>'Expense Sheet'!AX3</f>
        <v>22122.213750000003</v>
      </c>
      <c r="AY8" s="194">
        <f>'Expense Sheet'!AY3</f>
        <v>22122.213750000003</v>
      </c>
      <c r="AZ8" s="194">
        <f>'Expense Sheet'!AZ3</f>
        <v>22122.213750000003</v>
      </c>
      <c r="BA8" s="194">
        <f>'Expense Sheet'!BA3</f>
        <v>22122.213750000003</v>
      </c>
      <c r="BB8" s="194">
        <f>'Expense Sheet'!BB3</f>
        <v>22122.213750000003</v>
      </c>
      <c r="BC8" s="194">
        <f>'Expense Sheet'!BC3</f>
        <v>22122.213750000003</v>
      </c>
      <c r="BD8" s="194">
        <f>'Expense Sheet'!BD3</f>
        <v>22122.213750000003</v>
      </c>
      <c r="BE8" s="194">
        <f>'Expense Sheet'!BE3</f>
        <v>22122.213750000003</v>
      </c>
      <c r="BF8" s="194">
        <f>'Expense Sheet'!BF3</f>
        <v>22122.213750000003</v>
      </c>
      <c r="BG8" s="194">
        <f>'Expense Sheet'!BG3</f>
        <v>22122.213750000003</v>
      </c>
      <c r="BH8" s="194">
        <f>'Expense Sheet'!BH3</f>
        <v>22122.213750000003</v>
      </c>
      <c r="BI8" s="194">
        <f>'Expense Sheet'!BI3</f>
        <v>22122.213750000003</v>
      </c>
    </row>
    <row r="9" spans="1:61" s="12" customFormat="1" x14ac:dyDescent="0.6">
      <c r="A9" s="59" t="str">
        <f>'Expense Sheet'!A4</f>
        <v>Rent</v>
      </c>
      <c r="B9" s="194">
        <f>'Expense Sheet'!B4</f>
        <v>4000</v>
      </c>
      <c r="C9" s="194">
        <f>'Expense Sheet'!C4</f>
        <v>4000</v>
      </c>
      <c r="D9" s="194">
        <f>'Expense Sheet'!D4</f>
        <v>4000</v>
      </c>
      <c r="E9" s="194">
        <f>'Expense Sheet'!E4</f>
        <v>4000</v>
      </c>
      <c r="F9" s="194">
        <f>'Expense Sheet'!F4</f>
        <v>4000</v>
      </c>
      <c r="G9" s="194">
        <f>'Expense Sheet'!G4</f>
        <v>4000</v>
      </c>
      <c r="H9" s="194">
        <f>'Expense Sheet'!H4</f>
        <v>4000</v>
      </c>
      <c r="I9" s="194">
        <f>'Expense Sheet'!I4</f>
        <v>4000</v>
      </c>
      <c r="J9" s="194">
        <f>'Expense Sheet'!J4</f>
        <v>4000</v>
      </c>
      <c r="K9" s="194">
        <f>'Expense Sheet'!K4</f>
        <v>4000</v>
      </c>
      <c r="L9" s="194">
        <f>'Expense Sheet'!L4</f>
        <v>4000</v>
      </c>
      <c r="M9" s="194">
        <f>'Expense Sheet'!M4</f>
        <v>4000</v>
      </c>
      <c r="N9" s="194">
        <f>'Expense Sheet'!N4</f>
        <v>4120</v>
      </c>
      <c r="O9" s="194">
        <f>'Expense Sheet'!O4</f>
        <v>4120</v>
      </c>
      <c r="P9" s="194">
        <f>'Expense Sheet'!P4</f>
        <v>4120</v>
      </c>
      <c r="Q9" s="194">
        <f>'Expense Sheet'!Q4</f>
        <v>4120</v>
      </c>
      <c r="R9" s="194">
        <f>'Expense Sheet'!R4</f>
        <v>4120</v>
      </c>
      <c r="S9" s="194">
        <f>'Expense Sheet'!S4</f>
        <v>4120</v>
      </c>
      <c r="T9" s="194">
        <f>'Expense Sheet'!T4</f>
        <v>4120</v>
      </c>
      <c r="U9" s="194">
        <f>'Expense Sheet'!U4</f>
        <v>4120</v>
      </c>
      <c r="V9" s="194">
        <f>'Expense Sheet'!V4</f>
        <v>4120</v>
      </c>
      <c r="W9" s="194">
        <f>'Expense Sheet'!W4</f>
        <v>4120</v>
      </c>
      <c r="X9" s="194">
        <f>'Expense Sheet'!X4</f>
        <v>4120</v>
      </c>
      <c r="Y9" s="194">
        <f>'Expense Sheet'!Y4</f>
        <v>4120</v>
      </c>
      <c r="Z9" s="194">
        <f>'Expense Sheet'!Z4</f>
        <v>4243.6000000000004</v>
      </c>
      <c r="AA9" s="194">
        <f>'Expense Sheet'!AA4</f>
        <v>4243.6000000000004</v>
      </c>
      <c r="AB9" s="194">
        <f>'Expense Sheet'!AB4</f>
        <v>4243.6000000000004</v>
      </c>
      <c r="AC9" s="194">
        <f>'Expense Sheet'!AC4</f>
        <v>4243.6000000000004</v>
      </c>
      <c r="AD9" s="194">
        <f>'Expense Sheet'!AD4</f>
        <v>4243.6000000000004</v>
      </c>
      <c r="AE9" s="194">
        <f>'Expense Sheet'!AE4</f>
        <v>4243.6000000000004</v>
      </c>
      <c r="AF9" s="194">
        <f>'Expense Sheet'!AF4</f>
        <v>4243.6000000000004</v>
      </c>
      <c r="AG9" s="194">
        <f>'Expense Sheet'!AG4</f>
        <v>4243.6000000000004</v>
      </c>
      <c r="AH9" s="194">
        <f>'Expense Sheet'!AH4</f>
        <v>4243.6000000000004</v>
      </c>
      <c r="AI9" s="194">
        <f>'Expense Sheet'!AI4</f>
        <v>4243.6000000000004</v>
      </c>
      <c r="AJ9" s="194">
        <f>'Expense Sheet'!AJ4</f>
        <v>4243.6000000000004</v>
      </c>
      <c r="AK9" s="194">
        <f>'Expense Sheet'!AK4</f>
        <v>4243.6000000000004</v>
      </c>
      <c r="AL9" s="194">
        <f>'Expense Sheet'!AL4</f>
        <v>4370.9080000000004</v>
      </c>
      <c r="AM9" s="194">
        <f>'Expense Sheet'!AM4</f>
        <v>4370.9080000000004</v>
      </c>
      <c r="AN9" s="194">
        <f>'Expense Sheet'!AN4</f>
        <v>4370.9080000000004</v>
      </c>
      <c r="AO9" s="194">
        <f>'Expense Sheet'!AO4</f>
        <v>4370.9080000000004</v>
      </c>
      <c r="AP9" s="194">
        <f>'Expense Sheet'!AP4</f>
        <v>4370.9080000000004</v>
      </c>
      <c r="AQ9" s="194">
        <f>'Expense Sheet'!AQ4</f>
        <v>4370.9080000000004</v>
      </c>
      <c r="AR9" s="194">
        <f>'Expense Sheet'!AR4</f>
        <v>4370.9080000000004</v>
      </c>
      <c r="AS9" s="194">
        <f>'Expense Sheet'!AS4</f>
        <v>4370.9080000000004</v>
      </c>
      <c r="AT9" s="194">
        <f>'Expense Sheet'!AT4</f>
        <v>4370.9080000000004</v>
      </c>
      <c r="AU9" s="194">
        <f>'Expense Sheet'!AU4</f>
        <v>4370.9080000000004</v>
      </c>
      <c r="AV9" s="194">
        <f>'Expense Sheet'!AV4</f>
        <v>4370.9080000000004</v>
      </c>
      <c r="AW9" s="194">
        <f>'Expense Sheet'!AW4</f>
        <v>4370.9080000000004</v>
      </c>
      <c r="AX9" s="194">
        <f>'Expense Sheet'!AX4</f>
        <v>4502.0352400000002</v>
      </c>
      <c r="AY9" s="194">
        <f>'Expense Sheet'!AY4</f>
        <v>4502.0352400000002</v>
      </c>
      <c r="AZ9" s="194">
        <f>'Expense Sheet'!AZ4</f>
        <v>4502.0352400000002</v>
      </c>
      <c r="BA9" s="194">
        <f>'Expense Sheet'!BA4</f>
        <v>4502.0352400000002</v>
      </c>
      <c r="BB9" s="194">
        <f>'Expense Sheet'!BB4</f>
        <v>4502.0352400000002</v>
      </c>
      <c r="BC9" s="194">
        <f>'Expense Sheet'!BC4</f>
        <v>4502.0352400000002</v>
      </c>
      <c r="BD9" s="194">
        <f>'Expense Sheet'!BD4</f>
        <v>4502.0352400000002</v>
      </c>
      <c r="BE9" s="194">
        <f>'Expense Sheet'!BE4</f>
        <v>4502.0352400000002</v>
      </c>
      <c r="BF9" s="194">
        <f>'Expense Sheet'!BF4</f>
        <v>4502.0352400000002</v>
      </c>
      <c r="BG9" s="194">
        <f>'Expense Sheet'!BG4</f>
        <v>4502.0352400000002</v>
      </c>
      <c r="BH9" s="194">
        <f>'Expense Sheet'!BH4</f>
        <v>4502.0352400000002</v>
      </c>
      <c r="BI9" s="194">
        <f>'Expense Sheet'!BI4</f>
        <v>4502.0352400000002</v>
      </c>
    </row>
    <row r="10" spans="1:61" s="12" customFormat="1" x14ac:dyDescent="0.6">
      <c r="A10" s="59" t="str">
        <f>'Expense Sheet'!A5</f>
        <v>Utilities</v>
      </c>
      <c r="B10" s="194">
        <f>'Expense Sheet'!B5</f>
        <v>1600</v>
      </c>
      <c r="C10" s="194">
        <f>'Expense Sheet'!C5</f>
        <v>1600</v>
      </c>
      <c r="D10" s="194">
        <f>'Expense Sheet'!D5</f>
        <v>1600</v>
      </c>
      <c r="E10" s="194">
        <f>'Expense Sheet'!E5</f>
        <v>1600</v>
      </c>
      <c r="F10" s="194">
        <f>'Expense Sheet'!F5</f>
        <v>1600</v>
      </c>
      <c r="G10" s="194">
        <f>'Expense Sheet'!G5</f>
        <v>1600</v>
      </c>
      <c r="H10" s="194">
        <f>'Expense Sheet'!H5</f>
        <v>1600</v>
      </c>
      <c r="I10" s="194">
        <f>'Expense Sheet'!I5</f>
        <v>1600</v>
      </c>
      <c r="J10" s="194">
        <f>'Expense Sheet'!J5</f>
        <v>1600</v>
      </c>
      <c r="K10" s="194">
        <f>'Expense Sheet'!K5</f>
        <v>1600</v>
      </c>
      <c r="L10" s="194">
        <f>'Expense Sheet'!L5</f>
        <v>1600</v>
      </c>
      <c r="M10" s="194">
        <f>'Expense Sheet'!M5</f>
        <v>1600</v>
      </c>
      <c r="N10" s="194">
        <f>'Expense Sheet'!N5</f>
        <v>1664</v>
      </c>
      <c r="O10" s="194">
        <f>'Expense Sheet'!O5</f>
        <v>1664</v>
      </c>
      <c r="P10" s="194">
        <f>'Expense Sheet'!P5</f>
        <v>1664</v>
      </c>
      <c r="Q10" s="194">
        <f>'Expense Sheet'!Q5</f>
        <v>1664</v>
      </c>
      <c r="R10" s="194">
        <f>'Expense Sheet'!R5</f>
        <v>1664</v>
      </c>
      <c r="S10" s="194">
        <f>'Expense Sheet'!S5</f>
        <v>1664</v>
      </c>
      <c r="T10" s="194">
        <f>'Expense Sheet'!T5</f>
        <v>1664</v>
      </c>
      <c r="U10" s="194">
        <f>'Expense Sheet'!U5</f>
        <v>1664</v>
      </c>
      <c r="V10" s="194">
        <f>'Expense Sheet'!V5</f>
        <v>1664</v>
      </c>
      <c r="W10" s="194">
        <f>'Expense Sheet'!W5</f>
        <v>1664</v>
      </c>
      <c r="X10" s="194">
        <f>'Expense Sheet'!X5</f>
        <v>1664</v>
      </c>
      <c r="Y10" s="194">
        <f>'Expense Sheet'!Y5</f>
        <v>1664</v>
      </c>
      <c r="Z10" s="194">
        <f>'Expense Sheet'!Z5</f>
        <v>1730.56</v>
      </c>
      <c r="AA10" s="194">
        <f>'Expense Sheet'!AA5</f>
        <v>1730.56</v>
      </c>
      <c r="AB10" s="194">
        <f>'Expense Sheet'!AB5</f>
        <v>1730.56</v>
      </c>
      <c r="AC10" s="194">
        <f>'Expense Sheet'!AC5</f>
        <v>1730.56</v>
      </c>
      <c r="AD10" s="194">
        <f>'Expense Sheet'!AD5</f>
        <v>1730.56</v>
      </c>
      <c r="AE10" s="194">
        <f>'Expense Sheet'!AE5</f>
        <v>1730.56</v>
      </c>
      <c r="AF10" s="194">
        <f>'Expense Sheet'!AF5</f>
        <v>1730.56</v>
      </c>
      <c r="AG10" s="194">
        <f>'Expense Sheet'!AG5</f>
        <v>1730.56</v>
      </c>
      <c r="AH10" s="194">
        <f>'Expense Sheet'!AH5</f>
        <v>1730.56</v>
      </c>
      <c r="AI10" s="194">
        <f>'Expense Sheet'!AI5</f>
        <v>1730.56</v>
      </c>
      <c r="AJ10" s="194">
        <f>'Expense Sheet'!AJ5</f>
        <v>1730.56</v>
      </c>
      <c r="AK10" s="194">
        <f>'Expense Sheet'!AK5</f>
        <v>1730.56</v>
      </c>
      <c r="AL10" s="194">
        <f>'Expense Sheet'!AL5</f>
        <v>1799.7824000000001</v>
      </c>
      <c r="AM10" s="194">
        <f>'Expense Sheet'!AM5</f>
        <v>1799.7824000000001</v>
      </c>
      <c r="AN10" s="194">
        <f>'Expense Sheet'!AN5</f>
        <v>1799.7824000000001</v>
      </c>
      <c r="AO10" s="194">
        <f>'Expense Sheet'!AO5</f>
        <v>1799.7824000000001</v>
      </c>
      <c r="AP10" s="194">
        <f>'Expense Sheet'!AP5</f>
        <v>1799.7824000000001</v>
      </c>
      <c r="AQ10" s="194">
        <f>'Expense Sheet'!AQ5</f>
        <v>1799.7824000000001</v>
      </c>
      <c r="AR10" s="194">
        <f>'Expense Sheet'!AR5</f>
        <v>1799.7824000000001</v>
      </c>
      <c r="AS10" s="194">
        <f>'Expense Sheet'!AS5</f>
        <v>1799.7824000000001</v>
      </c>
      <c r="AT10" s="194">
        <f>'Expense Sheet'!AT5</f>
        <v>1799.7824000000001</v>
      </c>
      <c r="AU10" s="194">
        <f>'Expense Sheet'!AU5</f>
        <v>1799.7824000000001</v>
      </c>
      <c r="AV10" s="194">
        <f>'Expense Sheet'!AV5</f>
        <v>1799.7824000000001</v>
      </c>
      <c r="AW10" s="194">
        <f>'Expense Sheet'!AW5</f>
        <v>1799.7824000000001</v>
      </c>
      <c r="AX10" s="194">
        <f>'Expense Sheet'!AX5</f>
        <v>1871.7736960000002</v>
      </c>
      <c r="AY10" s="194">
        <f>'Expense Sheet'!AY5</f>
        <v>1871.7736960000002</v>
      </c>
      <c r="AZ10" s="194">
        <f>'Expense Sheet'!AZ5</f>
        <v>1871.7736960000002</v>
      </c>
      <c r="BA10" s="194">
        <f>'Expense Sheet'!BA5</f>
        <v>1871.7736960000002</v>
      </c>
      <c r="BB10" s="194">
        <f>'Expense Sheet'!BB5</f>
        <v>1871.7736960000002</v>
      </c>
      <c r="BC10" s="194">
        <f>'Expense Sheet'!BC5</f>
        <v>1871.7736960000002</v>
      </c>
      <c r="BD10" s="194">
        <f>'Expense Sheet'!BD5</f>
        <v>1871.7736960000002</v>
      </c>
      <c r="BE10" s="194">
        <f>'Expense Sheet'!BE5</f>
        <v>1871.7736960000002</v>
      </c>
      <c r="BF10" s="194">
        <f>'Expense Sheet'!BF5</f>
        <v>1871.7736960000002</v>
      </c>
      <c r="BG10" s="194">
        <f>'Expense Sheet'!BG5</f>
        <v>1871.7736960000002</v>
      </c>
      <c r="BH10" s="194">
        <f>'Expense Sheet'!BH5</f>
        <v>1871.7736960000002</v>
      </c>
      <c r="BI10" s="194">
        <f>'Expense Sheet'!BI5</f>
        <v>1871.7736960000002</v>
      </c>
    </row>
    <row r="11" spans="1:61" s="12" customFormat="1" x14ac:dyDescent="0.6">
      <c r="A11" s="59" t="str">
        <f>'Expense Sheet'!A6</f>
        <v>Insurance</v>
      </c>
      <c r="B11" s="194">
        <f>'Expense Sheet'!B6</f>
        <v>500</v>
      </c>
      <c r="C11" s="194">
        <f>'Expense Sheet'!C6</f>
        <v>500</v>
      </c>
      <c r="D11" s="194">
        <f>'Expense Sheet'!D6</f>
        <v>500</v>
      </c>
      <c r="E11" s="194">
        <f>'Expense Sheet'!E6</f>
        <v>500</v>
      </c>
      <c r="F11" s="194">
        <f>'Expense Sheet'!F6</f>
        <v>500</v>
      </c>
      <c r="G11" s="194">
        <f>'Expense Sheet'!G6</f>
        <v>500</v>
      </c>
      <c r="H11" s="194">
        <f>'Expense Sheet'!H6</f>
        <v>500</v>
      </c>
      <c r="I11" s="194">
        <f>'Expense Sheet'!I6</f>
        <v>500</v>
      </c>
      <c r="J11" s="194">
        <f>'Expense Sheet'!J6</f>
        <v>500</v>
      </c>
      <c r="K11" s="194">
        <f>'Expense Sheet'!K6</f>
        <v>500</v>
      </c>
      <c r="L11" s="194">
        <f>'Expense Sheet'!L6</f>
        <v>500</v>
      </c>
      <c r="M11" s="194">
        <f>'Expense Sheet'!M6</f>
        <v>500</v>
      </c>
      <c r="N11" s="194">
        <f>'Expense Sheet'!N6</f>
        <v>520</v>
      </c>
      <c r="O11" s="194">
        <f>'Expense Sheet'!O6</f>
        <v>520</v>
      </c>
      <c r="P11" s="194">
        <f>'Expense Sheet'!P6</f>
        <v>520</v>
      </c>
      <c r="Q11" s="194">
        <f>'Expense Sheet'!Q6</f>
        <v>520</v>
      </c>
      <c r="R11" s="194">
        <f>'Expense Sheet'!R6</f>
        <v>520</v>
      </c>
      <c r="S11" s="194">
        <f>'Expense Sheet'!S6</f>
        <v>520</v>
      </c>
      <c r="T11" s="194">
        <f>'Expense Sheet'!T6</f>
        <v>520</v>
      </c>
      <c r="U11" s="194">
        <f>'Expense Sheet'!U6</f>
        <v>520</v>
      </c>
      <c r="V11" s="194">
        <f>'Expense Sheet'!V6</f>
        <v>520</v>
      </c>
      <c r="W11" s="194">
        <f>'Expense Sheet'!W6</f>
        <v>520</v>
      </c>
      <c r="X11" s="194">
        <f>'Expense Sheet'!X6</f>
        <v>520</v>
      </c>
      <c r="Y11" s="194">
        <f>'Expense Sheet'!Y6</f>
        <v>520</v>
      </c>
      <c r="Z11" s="194">
        <f>'Expense Sheet'!Z6</f>
        <v>540.80000000000007</v>
      </c>
      <c r="AA11" s="194">
        <f>'Expense Sheet'!AA6</f>
        <v>540.80000000000007</v>
      </c>
      <c r="AB11" s="194">
        <f>'Expense Sheet'!AB6</f>
        <v>540.80000000000007</v>
      </c>
      <c r="AC11" s="194">
        <f>'Expense Sheet'!AC6</f>
        <v>540.80000000000007</v>
      </c>
      <c r="AD11" s="194">
        <f>'Expense Sheet'!AD6</f>
        <v>540.80000000000007</v>
      </c>
      <c r="AE11" s="194">
        <f>'Expense Sheet'!AE6</f>
        <v>540.80000000000007</v>
      </c>
      <c r="AF11" s="194">
        <f>'Expense Sheet'!AF6</f>
        <v>540.80000000000007</v>
      </c>
      <c r="AG11" s="194">
        <f>'Expense Sheet'!AG6</f>
        <v>540.80000000000007</v>
      </c>
      <c r="AH11" s="194">
        <f>'Expense Sheet'!AH6</f>
        <v>540.80000000000007</v>
      </c>
      <c r="AI11" s="194">
        <f>'Expense Sheet'!AI6</f>
        <v>540.80000000000007</v>
      </c>
      <c r="AJ11" s="194">
        <f>'Expense Sheet'!AJ6</f>
        <v>540.80000000000007</v>
      </c>
      <c r="AK11" s="194">
        <f>'Expense Sheet'!AK6</f>
        <v>540.80000000000007</v>
      </c>
      <c r="AL11" s="194">
        <f>'Expense Sheet'!AL6</f>
        <v>562.43200000000013</v>
      </c>
      <c r="AM11" s="194">
        <f>'Expense Sheet'!AM6</f>
        <v>562.43200000000013</v>
      </c>
      <c r="AN11" s="194">
        <f>'Expense Sheet'!AN6</f>
        <v>562.43200000000013</v>
      </c>
      <c r="AO11" s="194">
        <f>'Expense Sheet'!AO6</f>
        <v>562.43200000000013</v>
      </c>
      <c r="AP11" s="194">
        <f>'Expense Sheet'!AP6</f>
        <v>562.43200000000013</v>
      </c>
      <c r="AQ11" s="194">
        <f>'Expense Sheet'!AQ6</f>
        <v>562.43200000000013</v>
      </c>
      <c r="AR11" s="194">
        <f>'Expense Sheet'!AR6</f>
        <v>562.43200000000013</v>
      </c>
      <c r="AS11" s="194">
        <f>'Expense Sheet'!AS6</f>
        <v>562.43200000000013</v>
      </c>
      <c r="AT11" s="194">
        <f>'Expense Sheet'!AT6</f>
        <v>562.43200000000013</v>
      </c>
      <c r="AU11" s="194">
        <f>'Expense Sheet'!AU6</f>
        <v>562.43200000000013</v>
      </c>
      <c r="AV11" s="194">
        <f>'Expense Sheet'!AV6</f>
        <v>562.43200000000013</v>
      </c>
      <c r="AW11" s="194">
        <f>'Expense Sheet'!AW6</f>
        <v>562.43200000000013</v>
      </c>
      <c r="AX11" s="194">
        <f>'Expense Sheet'!AX6</f>
        <v>584.92928000000018</v>
      </c>
      <c r="AY11" s="194">
        <f>'Expense Sheet'!AY6</f>
        <v>584.92928000000018</v>
      </c>
      <c r="AZ11" s="194">
        <f>'Expense Sheet'!AZ6</f>
        <v>584.92928000000018</v>
      </c>
      <c r="BA11" s="194">
        <f>'Expense Sheet'!BA6</f>
        <v>584.92928000000018</v>
      </c>
      <c r="BB11" s="194">
        <f>'Expense Sheet'!BB6</f>
        <v>584.92928000000018</v>
      </c>
      <c r="BC11" s="194">
        <f>'Expense Sheet'!BC6</f>
        <v>584.92928000000018</v>
      </c>
      <c r="BD11" s="194">
        <f>'Expense Sheet'!BD6</f>
        <v>584.92928000000018</v>
      </c>
      <c r="BE11" s="194">
        <f>'Expense Sheet'!BE6</f>
        <v>584.92928000000018</v>
      </c>
      <c r="BF11" s="194">
        <f>'Expense Sheet'!BF6</f>
        <v>584.92928000000018</v>
      </c>
      <c r="BG11" s="194">
        <f>'Expense Sheet'!BG6</f>
        <v>584.92928000000018</v>
      </c>
      <c r="BH11" s="194">
        <f>'Expense Sheet'!BH6</f>
        <v>584.92928000000018</v>
      </c>
      <c r="BI11" s="194">
        <f>'Expense Sheet'!BI6</f>
        <v>584.92928000000018</v>
      </c>
    </row>
    <row r="12" spans="1:61" s="12" customFormat="1" x14ac:dyDescent="0.6">
      <c r="A12" s="59" t="str">
        <f>'Expense Sheet'!A7</f>
        <v>Marketing &amp; Advertising</v>
      </c>
      <c r="B12" s="194">
        <f>'Expense Sheet'!B7</f>
        <v>350</v>
      </c>
      <c r="C12" s="194">
        <f>'Expense Sheet'!C7</f>
        <v>350</v>
      </c>
      <c r="D12" s="194">
        <f>'Expense Sheet'!D7</f>
        <v>350</v>
      </c>
      <c r="E12" s="194">
        <f>'Expense Sheet'!E7</f>
        <v>350</v>
      </c>
      <c r="F12" s="194">
        <f>'Expense Sheet'!F7</f>
        <v>350</v>
      </c>
      <c r="G12" s="194">
        <f>'Expense Sheet'!G7</f>
        <v>350</v>
      </c>
      <c r="H12" s="194">
        <f>'Expense Sheet'!H7</f>
        <v>350</v>
      </c>
      <c r="I12" s="194">
        <f>'Expense Sheet'!I7</f>
        <v>350</v>
      </c>
      <c r="J12" s="194">
        <f>'Expense Sheet'!J7</f>
        <v>350</v>
      </c>
      <c r="K12" s="194">
        <f>'Expense Sheet'!K7</f>
        <v>350</v>
      </c>
      <c r="L12" s="194">
        <f>'Expense Sheet'!L7</f>
        <v>350</v>
      </c>
      <c r="M12" s="194">
        <f>'Expense Sheet'!M7</f>
        <v>350</v>
      </c>
      <c r="N12" s="194">
        <f>'Expense Sheet'!N7</f>
        <v>364</v>
      </c>
      <c r="O12" s="194">
        <f>'Expense Sheet'!O7</f>
        <v>364</v>
      </c>
      <c r="P12" s="194">
        <f>'Expense Sheet'!P7</f>
        <v>364</v>
      </c>
      <c r="Q12" s="194">
        <f>'Expense Sheet'!Q7</f>
        <v>364</v>
      </c>
      <c r="R12" s="194">
        <f>'Expense Sheet'!R7</f>
        <v>364</v>
      </c>
      <c r="S12" s="194">
        <f>'Expense Sheet'!S7</f>
        <v>364</v>
      </c>
      <c r="T12" s="194">
        <f>'Expense Sheet'!T7</f>
        <v>364</v>
      </c>
      <c r="U12" s="194">
        <f>'Expense Sheet'!U7</f>
        <v>364</v>
      </c>
      <c r="V12" s="194">
        <f>'Expense Sheet'!V7</f>
        <v>364</v>
      </c>
      <c r="W12" s="194">
        <f>'Expense Sheet'!W7</f>
        <v>364</v>
      </c>
      <c r="X12" s="194">
        <f>'Expense Sheet'!X7</f>
        <v>364</v>
      </c>
      <c r="Y12" s="194">
        <f>'Expense Sheet'!Y7</f>
        <v>364</v>
      </c>
      <c r="Z12" s="194">
        <f>'Expense Sheet'!Z7</f>
        <v>378.56</v>
      </c>
      <c r="AA12" s="194">
        <f>'Expense Sheet'!AA7</f>
        <v>378.56</v>
      </c>
      <c r="AB12" s="194">
        <f>'Expense Sheet'!AB7</f>
        <v>378.56</v>
      </c>
      <c r="AC12" s="194">
        <f>'Expense Sheet'!AC7</f>
        <v>378.56</v>
      </c>
      <c r="AD12" s="194">
        <f>'Expense Sheet'!AD7</f>
        <v>378.56</v>
      </c>
      <c r="AE12" s="194">
        <f>'Expense Sheet'!AE7</f>
        <v>378.56</v>
      </c>
      <c r="AF12" s="194">
        <f>'Expense Sheet'!AF7</f>
        <v>378.56</v>
      </c>
      <c r="AG12" s="194">
        <f>'Expense Sheet'!AG7</f>
        <v>378.56</v>
      </c>
      <c r="AH12" s="194">
        <f>'Expense Sheet'!AH7</f>
        <v>378.56</v>
      </c>
      <c r="AI12" s="194">
        <f>'Expense Sheet'!AI7</f>
        <v>378.56</v>
      </c>
      <c r="AJ12" s="194">
        <f>'Expense Sheet'!AJ7</f>
        <v>378.56</v>
      </c>
      <c r="AK12" s="194">
        <f>'Expense Sheet'!AK7</f>
        <v>378.56</v>
      </c>
      <c r="AL12" s="194">
        <f>'Expense Sheet'!AL7</f>
        <v>393.70240000000001</v>
      </c>
      <c r="AM12" s="194">
        <f>'Expense Sheet'!AM7</f>
        <v>393.70240000000001</v>
      </c>
      <c r="AN12" s="194">
        <f>'Expense Sheet'!AN7</f>
        <v>393.70240000000001</v>
      </c>
      <c r="AO12" s="194">
        <f>'Expense Sheet'!AO7</f>
        <v>393.70240000000001</v>
      </c>
      <c r="AP12" s="194">
        <f>'Expense Sheet'!AP7</f>
        <v>393.70240000000001</v>
      </c>
      <c r="AQ12" s="194">
        <f>'Expense Sheet'!AQ7</f>
        <v>393.70240000000001</v>
      </c>
      <c r="AR12" s="194">
        <f>'Expense Sheet'!AR7</f>
        <v>393.70240000000001</v>
      </c>
      <c r="AS12" s="194">
        <f>'Expense Sheet'!AS7</f>
        <v>393.70240000000001</v>
      </c>
      <c r="AT12" s="194">
        <f>'Expense Sheet'!AT7</f>
        <v>393.70240000000001</v>
      </c>
      <c r="AU12" s="194">
        <f>'Expense Sheet'!AU7</f>
        <v>393.70240000000001</v>
      </c>
      <c r="AV12" s="194">
        <f>'Expense Sheet'!AV7</f>
        <v>393.70240000000001</v>
      </c>
      <c r="AW12" s="194">
        <f>'Expense Sheet'!AW7</f>
        <v>393.70240000000001</v>
      </c>
      <c r="AX12" s="194">
        <f>'Expense Sheet'!AX7</f>
        <v>409.45049600000004</v>
      </c>
      <c r="AY12" s="194">
        <f>'Expense Sheet'!AY7</f>
        <v>409.45049600000004</v>
      </c>
      <c r="AZ12" s="194">
        <f>'Expense Sheet'!AZ7</f>
        <v>409.45049600000004</v>
      </c>
      <c r="BA12" s="194">
        <f>'Expense Sheet'!BA7</f>
        <v>409.45049600000004</v>
      </c>
      <c r="BB12" s="194">
        <f>'Expense Sheet'!BB7</f>
        <v>409.45049600000004</v>
      </c>
      <c r="BC12" s="194">
        <f>'Expense Sheet'!BC7</f>
        <v>409.45049600000004</v>
      </c>
      <c r="BD12" s="194">
        <f>'Expense Sheet'!BD7</f>
        <v>409.45049600000004</v>
      </c>
      <c r="BE12" s="194">
        <f>'Expense Sheet'!BE7</f>
        <v>409.45049600000004</v>
      </c>
      <c r="BF12" s="194">
        <f>'Expense Sheet'!BF7</f>
        <v>409.45049600000004</v>
      </c>
      <c r="BG12" s="194">
        <f>'Expense Sheet'!BG7</f>
        <v>409.45049600000004</v>
      </c>
      <c r="BH12" s="194">
        <f>'Expense Sheet'!BH7</f>
        <v>409.45049600000004</v>
      </c>
      <c r="BI12" s="194">
        <f>'Expense Sheet'!BI7</f>
        <v>409.45049600000004</v>
      </c>
    </row>
    <row r="13" spans="1:61" s="12" customFormat="1" x14ac:dyDescent="0.6">
      <c r="A13" s="59" t="str">
        <f>'Expense Sheet'!A8</f>
        <v>Supplies</v>
      </c>
      <c r="B13" s="194">
        <f>'Expense Sheet'!B8</f>
        <v>450</v>
      </c>
      <c r="C13" s="194">
        <f>'Expense Sheet'!C8</f>
        <v>450</v>
      </c>
      <c r="D13" s="194">
        <f>'Expense Sheet'!D8</f>
        <v>450</v>
      </c>
      <c r="E13" s="194">
        <f>'Expense Sheet'!E8</f>
        <v>450</v>
      </c>
      <c r="F13" s="194">
        <f>'Expense Sheet'!F8</f>
        <v>450</v>
      </c>
      <c r="G13" s="194">
        <f>'Expense Sheet'!G8</f>
        <v>450</v>
      </c>
      <c r="H13" s="194">
        <f>'Expense Sheet'!H8</f>
        <v>450</v>
      </c>
      <c r="I13" s="194">
        <f>'Expense Sheet'!I8</f>
        <v>450</v>
      </c>
      <c r="J13" s="194">
        <f>'Expense Sheet'!J8</f>
        <v>450</v>
      </c>
      <c r="K13" s="194">
        <f>'Expense Sheet'!K8</f>
        <v>450</v>
      </c>
      <c r="L13" s="194">
        <f>'Expense Sheet'!L8</f>
        <v>450</v>
      </c>
      <c r="M13" s="194">
        <f>'Expense Sheet'!M8</f>
        <v>450</v>
      </c>
      <c r="N13" s="194">
        <f>'Expense Sheet'!N8</f>
        <v>468</v>
      </c>
      <c r="O13" s="194">
        <f>'Expense Sheet'!O8</f>
        <v>468</v>
      </c>
      <c r="P13" s="194">
        <f>'Expense Sheet'!P8</f>
        <v>468</v>
      </c>
      <c r="Q13" s="194">
        <f>'Expense Sheet'!Q8</f>
        <v>468</v>
      </c>
      <c r="R13" s="194">
        <f>'Expense Sheet'!R8</f>
        <v>468</v>
      </c>
      <c r="S13" s="194">
        <f>'Expense Sheet'!S8</f>
        <v>468</v>
      </c>
      <c r="T13" s="194">
        <f>'Expense Sheet'!T8</f>
        <v>468</v>
      </c>
      <c r="U13" s="194">
        <f>'Expense Sheet'!U8</f>
        <v>468</v>
      </c>
      <c r="V13" s="194">
        <f>'Expense Sheet'!V8</f>
        <v>468</v>
      </c>
      <c r="W13" s="194">
        <f>'Expense Sheet'!W8</f>
        <v>468</v>
      </c>
      <c r="X13" s="194">
        <f>'Expense Sheet'!X8</f>
        <v>468</v>
      </c>
      <c r="Y13" s="194">
        <f>'Expense Sheet'!Y8</f>
        <v>468</v>
      </c>
      <c r="Z13" s="194">
        <f>'Expense Sheet'!Z8</f>
        <v>486.72</v>
      </c>
      <c r="AA13" s="194">
        <f>'Expense Sheet'!AA8</f>
        <v>486.72</v>
      </c>
      <c r="AB13" s="194">
        <f>'Expense Sheet'!AB8</f>
        <v>486.72</v>
      </c>
      <c r="AC13" s="194">
        <f>'Expense Sheet'!AC8</f>
        <v>486.72</v>
      </c>
      <c r="AD13" s="194">
        <f>'Expense Sheet'!AD8</f>
        <v>486.72</v>
      </c>
      <c r="AE13" s="194">
        <f>'Expense Sheet'!AE8</f>
        <v>486.72</v>
      </c>
      <c r="AF13" s="194">
        <f>'Expense Sheet'!AF8</f>
        <v>486.72</v>
      </c>
      <c r="AG13" s="194">
        <f>'Expense Sheet'!AG8</f>
        <v>486.72</v>
      </c>
      <c r="AH13" s="194">
        <f>'Expense Sheet'!AH8</f>
        <v>486.72</v>
      </c>
      <c r="AI13" s="194">
        <f>'Expense Sheet'!AI8</f>
        <v>486.72</v>
      </c>
      <c r="AJ13" s="194">
        <f>'Expense Sheet'!AJ8</f>
        <v>486.72</v>
      </c>
      <c r="AK13" s="194">
        <f>'Expense Sheet'!AK8</f>
        <v>486.72</v>
      </c>
      <c r="AL13" s="194">
        <f>'Expense Sheet'!AL8</f>
        <v>506.18880000000007</v>
      </c>
      <c r="AM13" s="194">
        <f>'Expense Sheet'!AM8</f>
        <v>506.18880000000007</v>
      </c>
      <c r="AN13" s="194">
        <f>'Expense Sheet'!AN8</f>
        <v>506.18880000000007</v>
      </c>
      <c r="AO13" s="194">
        <f>'Expense Sheet'!AO8</f>
        <v>506.18880000000007</v>
      </c>
      <c r="AP13" s="194">
        <f>'Expense Sheet'!AP8</f>
        <v>506.18880000000007</v>
      </c>
      <c r="AQ13" s="194">
        <f>'Expense Sheet'!AQ8</f>
        <v>506.18880000000007</v>
      </c>
      <c r="AR13" s="194">
        <f>'Expense Sheet'!AR8</f>
        <v>506.18880000000007</v>
      </c>
      <c r="AS13" s="194">
        <f>'Expense Sheet'!AS8</f>
        <v>506.18880000000007</v>
      </c>
      <c r="AT13" s="194">
        <f>'Expense Sheet'!AT8</f>
        <v>506.18880000000007</v>
      </c>
      <c r="AU13" s="194">
        <f>'Expense Sheet'!AU8</f>
        <v>506.18880000000007</v>
      </c>
      <c r="AV13" s="194">
        <f>'Expense Sheet'!AV8</f>
        <v>506.18880000000007</v>
      </c>
      <c r="AW13" s="194">
        <f>'Expense Sheet'!AW8</f>
        <v>506.18880000000007</v>
      </c>
      <c r="AX13" s="194">
        <f>'Expense Sheet'!AX8</f>
        <v>526.43635200000006</v>
      </c>
      <c r="AY13" s="194">
        <f>'Expense Sheet'!AY8</f>
        <v>526.43635200000006</v>
      </c>
      <c r="AZ13" s="194">
        <f>'Expense Sheet'!AZ8</f>
        <v>526.43635200000006</v>
      </c>
      <c r="BA13" s="194">
        <f>'Expense Sheet'!BA8</f>
        <v>526.43635200000006</v>
      </c>
      <c r="BB13" s="194">
        <f>'Expense Sheet'!BB8</f>
        <v>526.43635200000006</v>
      </c>
      <c r="BC13" s="194">
        <f>'Expense Sheet'!BC8</f>
        <v>526.43635200000006</v>
      </c>
      <c r="BD13" s="194">
        <f>'Expense Sheet'!BD8</f>
        <v>526.43635200000006</v>
      </c>
      <c r="BE13" s="194">
        <f>'Expense Sheet'!BE8</f>
        <v>526.43635200000006</v>
      </c>
      <c r="BF13" s="194">
        <f>'Expense Sheet'!BF8</f>
        <v>526.43635200000006</v>
      </c>
      <c r="BG13" s="194">
        <f>'Expense Sheet'!BG8</f>
        <v>526.43635200000006</v>
      </c>
      <c r="BH13" s="194">
        <f>'Expense Sheet'!BH8</f>
        <v>526.43635200000006</v>
      </c>
      <c r="BI13" s="194">
        <f>'Expense Sheet'!BI8</f>
        <v>526.43635200000006</v>
      </c>
    </row>
    <row r="14" spans="1:61" s="12" customFormat="1" x14ac:dyDescent="0.6">
      <c r="A14" s="59" t="str">
        <f>'Expense Sheet'!A9</f>
        <v>Maintenance &amp; Repairs</v>
      </c>
      <c r="B14" s="194">
        <f>'Expense Sheet'!B9</f>
        <v>600</v>
      </c>
      <c r="C14" s="194">
        <f>'Expense Sheet'!C9</f>
        <v>600</v>
      </c>
      <c r="D14" s="194">
        <f>'Expense Sheet'!D9</f>
        <v>600</v>
      </c>
      <c r="E14" s="194">
        <f>'Expense Sheet'!E9</f>
        <v>600</v>
      </c>
      <c r="F14" s="194">
        <f>'Expense Sheet'!F9</f>
        <v>600</v>
      </c>
      <c r="G14" s="194">
        <f>'Expense Sheet'!G9</f>
        <v>600</v>
      </c>
      <c r="H14" s="194">
        <f>'Expense Sheet'!H9</f>
        <v>600</v>
      </c>
      <c r="I14" s="194">
        <f>'Expense Sheet'!I9</f>
        <v>600</v>
      </c>
      <c r="J14" s="194">
        <f>'Expense Sheet'!J9</f>
        <v>600</v>
      </c>
      <c r="K14" s="194">
        <f>'Expense Sheet'!K9</f>
        <v>600</v>
      </c>
      <c r="L14" s="194">
        <f>'Expense Sheet'!L9</f>
        <v>600</v>
      </c>
      <c r="M14" s="194">
        <f>'Expense Sheet'!M9</f>
        <v>600</v>
      </c>
      <c r="N14" s="194">
        <f>'Expense Sheet'!N9</f>
        <v>624</v>
      </c>
      <c r="O14" s="194">
        <f>'Expense Sheet'!O9</f>
        <v>624</v>
      </c>
      <c r="P14" s="194">
        <f>'Expense Sheet'!P9</f>
        <v>624</v>
      </c>
      <c r="Q14" s="194">
        <f>'Expense Sheet'!Q9</f>
        <v>624</v>
      </c>
      <c r="R14" s="194">
        <f>'Expense Sheet'!R9</f>
        <v>624</v>
      </c>
      <c r="S14" s="194">
        <f>'Expense Sheet'!S9</f>
        <v>624</v>
      </c>
      <c r="T14" s="194">
        <f>'Expense Sheet'!T9</f>
        <v>624</v>
      </c>
      <c r="U14" s="194">
        <f>'Expense Sheet'!U9</f>
        <v>624</v>
      </c>
      <c r="V14" s="194">
        <f>'Expense Sheet'!V9</f>
        <v>624</v>
      </c>
      <c r="W14" s="194">
        <f>'Expense Sheet'!W9</f>
        <v>624</v>
      </c>
      <c r="X14" s="194">
        <f>'Expense Sheet'!X9</f>
        <v>624</v>
      </c>
      <c r="Y14" s="194">
        <f>'Expense Sheet'!Y9</f>
        <v>624</v>
      </c>
      <c r="Z14" s="194">
        <f>'Expense Sheet'!Z9</f>
        <v>648.96</v>
      </c>
      <c r="AA14" s="194">
        <f>'Expense Sheet'!AA9</f>
        <v>648.96</v>
      </c>
      <c r="AB14" s="194">
        <f>'Expense Sheet'!AB9</f>
        <v>648.96</v>
      </c>
      <c r="AC14" s="194">
        <f>'Expense Sheet'!AC9</f>
        <v>648.96</v>
      </c>
      <c r="AD14" s="194">
        <f>'Expense Sheet'!AD9</f>
        <v>648.96</v>
      </c>
      <c r="AE14" s="194">
        <f>'Expense Sheet'!AE9</f>
        <v>648.96</v>
      </c>
      <c r="AF14" s="194">
        <f>'Expense Sheet'!AF9</f>
        <v>648.96</v>
      </c>
      <c r="AG14" s="194">
        <f>'Expense Sheet'!AG9</f>
        <v>648.96</v>
      </c>
      <c r="AH14" s="194">
        <f>'Expense Sheet'!AH9</f>
        <v>648.96</v>
      </c>
      <c r="AI14" s="194">
        <f>'Expense Sheet'!AI9</f>
        <v>648.96</v>
      </c>
      <c r="AJ14" s="194">
        <f>'Expense Sheet'!AJ9</f>
        <v>648.96</v>
      </c>
      <c r="AK14" s="194">
        <f>'Expense Sheet'!AK9</f>
        <v>648.96</v>
      </c>
      <c r="AL14" s="194">
        <f>'Expense Sheet'!AL9</f>
        <v>674.91840000000002</v>
      </c>
      <c r="AM14" s="194">
        <f>'Expense Sheet'!AM9</f>
        <v>674.91840000000002</v>
      </c>
      <c r="AN14" s="194">
        <f>'Expense Sheet'!AN9</f>
        <v>674.91840000000002</v>
      </c>
      <c r="AO14" s="194">
        <f>'Expense Sheet'!AO9</f>
        <v>674.91840000000002</v>
      </c>
      <c r="AP14" s="194">
        <f>'Expense Sheet'!AP9</f>
        <v>674.91840000000002</v>
      </c>
      <c r="AQ14" s="194">
        <f>'Expense Sheet'!AQ9</f>
        <v>674.91840000000002</v>
      </c>
      <c r="AR14" s="194">
        <f>'Expense Sheet'!AR9</f>
        <v>674.91840000000002</v>
      </c>
      <c r="AS14" s="194">
        <f>'Expense Sheet'!AS9</f>
        <v>674.91840000000002</v>
      </c>
      <c r="AT14" s="194">
        <f>'Expense Sheet'!AT9</f>
        <v>674.91840000000002</v>
      </c>
      <c r="AU14" s="194">
        <f>'Expense Sheet'!AU9</f>
        <v>674.91840000000002</v>
      </c>
      <c r="AV14" s="194">
        <f>'Expense Sheet'!AV9</f>
        <v>674.91840000000002</v>
      </c>
      <c r="AW14" s="194">
        <f>'Expense Sheet'!AW9</f>
        <v>674.91840000000002</v>
      </c>
      <c r="AX14" s="194">
        <f>'Expense Sheet'!AX9</f>
        <v>701.91513600000008</v>
      </c>
      <c r="AY14" s="194">
        <f>'Expense Sheet'!AY9</f>
        <v>701.91513600000008</v>
      </c>
      <c r="AZ14" s="194">
        <f>'Expense Sheet'!AZ9</f>
        <v>701.91513600000008</v>
      </c>
      <c r="BA14" s="194">
        <f>'Expense Sheet'!BA9</f>
        <v>701.91513600000008</v>
      </c>
      <c r="BB14" s="194">
        <f>'Expense Sheet'!BB9</f>
        <v>701.91513600000008</v>
      </c>
      <c r="BC14" s="194">
        <f>'Expense Sheet'!BC9</f>
        <v>701.91513600000008</v>
      </c>
      <c r="BD14" s="194">
        <f>'Expense Sheet'!BD9</f>
        <v>701.91513600000008</v>
      </c>
      <c r="BE14" s="194">
        <f>'Expense Sheet'!BE9</f>
        <v>701.91513600000008</v>
      </c>
      <c r="BF14" s="194">
        <f>'Expense Sheet'!BF9</f>
        <v>701.91513600000008</v>
      </c>
      <c r="BG14" s="194">
        <f>'Expense Sheet'!BG9</f>
        <v>701.91513600000008</v>
      </c>
      <c r="BH14" s="194">
        <f>'Expense Sheet'!BH9</f>
        <v>701.91513600000008</v>
      </c>
      <c r="BI14" s="194">
        <f>'Expense Sheet'!BI9</f>
        <v>701.91513600000008</v>
      </c>
    </row>
    <row r="15" spans="1:61" s="12" customFormat="1" x14ac:dyDescent="0.6">
      <c r="A15" s="59" t="str">
        <f>'Expense Sheet'!A10</f>
        <v>Point-of-Sale</v>
      </c>
      <c r="B15" s="194">
        <f>'Expense Sheet'!B10</f>
        <v>200</v>
      </c>
      <c r="C15" s="194">
        <f>'Expense Sheet'!C10</f>
        <v>200</v>
      </c>
      <c r="D15" s="194">
        <f>'Expense Sheet'!D10</f>
        <v>200</v>
      </c>
      <c r="E15" s="194">
        <f>'Expense Sheet'!E10</f>
        <v>200</v>
      </c>
      <c r="F15" s="194">
        <f>'Expense Sheet'!F10</f>
        <v>200</v>
      </c>
      <c r="G15" s="194">
        <f>'Expense Sheet'!G10</f>
        <v>200</v>
      </c>
      <c r="H15" s="194">
        <f>'Expense Sheet'!H10</f>
        <v>200</v>
      </c>
      <c r="I15" s="194">
        <f>'Expense Sheet'!I10</f>
        <v>200</v>
      </c>
      <c r="J15" s="194">
        <f>'Expense Sheet'!J10</f>
        <v>200</v>
      </c>
      <c r="K15" s="194">
        <f>'Expense Sheet'!K10</f>
        <v>200</v>
      </c>
      <c r="L15" s="194">
        <f>'Expense Sheet'!L10</f>
        <v>200</v>
      </c>
      <c r="M15" s="194">
        <f>'Expense Sheet'!M10</f>
        <v>200</v>
      </c>
      <c r="N15" s="194">
        <f>'Expense Sheet'!N10</f>
        <v>208</v>
      </c>
      <c r="O15" s="194">
        <f>'Expense Sheet'!O10</f>
        <v>208</v>
      </c>
      <c r="P15" s="194">
        <f>'Expense Sheet'!P10</f>
        <v>208</v>
      </c>
      <c r="Q15" s="194">
        <f>'Expense Sheet'!Q10</f>
        <v>208</v>
      </c>
      <c r="R15" s="194">
        <f>'Expense Sheet'!R10</f>
        <v>208</v>
      </c>
      <c r="S15" s="194">
        <f>'Expense Sheet'!S10</f>
        <v>208</v>
      </c>
      <c r="T15" s="194">
        <f>'Expense Sheet'!T10</f>
        <v>208</v>
      </c>
      <c r="U15" s="194">
        <f>'Expense Sheet'!U10</f>
        <v>208</v>
      </c>
      <c r="V15" s="194">
        <f>'Expense Sheet'!V10</f>
        <v>208</v>
      </c>
      <c r="W15" s="194">
        <f>'Expense Sheet'!W10</f>
        <v>208</v>
      </c>
      <c r="X15" s="194">
        <f>'Expense Sheet'!X10</f>
        <v>208</v>
      </c>
      <c r="Y15" s="194">
        <f>'Expense Sheet'!Y10</f>
        <v>208</v>
      </c>
      <c r="Z15" s="194">
        <f>'Expense Sheet'!Z10</f>
        <v>216.32</v>
      </c>
      <c r="AA15" s="194">
        <f>'Expense Sheet'!AA10</f>
        <v>216.32</v>
      </c>
      <c r="AB15" s="194">
        <f>'Expense Sheet'!AB10</f>
        <v>216.32</v>
      </c>
      <c r="AC15" s="194">
        <f>'Expense Sheet'!AC10</f>
        <v>216.32</v>
      </c>
      <c r="AD15" s="194">
        <f>'Expense Sheet'!AD10</f>
        <v>216.32</v>
      </c>
      <c r="AE15" s="194">
        <f>'Expense Sheet'!AE10</f>
        <v>216.32</v>
      </c>
      <c r="AF15" s="194">
        <f>'Expense Sheet'!AF10</f>
        <v>216.32</v>
      </c>
      <c r="AG15" s="194">
        <f>'Expense Sheet'!AG10</f>
        <v>216.32</v>
      </c>
      <c r="AH15" s="194">
        <f>'Expense Sheet'!AH10</f>
        <v>216.32</v>
      </c>
      <c r="AI15" s="194">
        <f>'Expense Sheet'!AI10</f>
        <v>216.32</v>
      </c>
      <c r="AJ15" s="194">
        <f>'Expense Sheet'!AJ10</f>
        <v>216.32</v>
      </c>
      <c r="AK15" s="194">
        <f>'Expense Sheet'!AK10</f>
        <v>216.32</v>
      </c>
      <c r="AL15" s="194">
        <f>'Expense Sheet'!AL10</f>
        <v>224.97280000000001</v>
      </c>
      <c r="AM15" s="194">
        <f>'Expense Sheet'!AM10</f>
        <v>224.97280000000001</v>
      </c>
      <c r="AN15" s="194">
        <f>'Expense Sheet'!AN10</f>
        <v>224.97280000000001</v>
      </c>
      <c r="AO15" s="194">
        <f>'Expense Sheet'!AO10</f>
        <v>224.97280000000001</v>
      </c>
      <c r="AP15" s="194">
        <f>'Expense Sheet'!AP10</f>
        <v>224.97280000000001</v>
      </c>
      <c r="AQ15" s="194">
        <f>'Expense Sheet'!AQ10</f>
        <v>224.97280000000001</v>
      </c>
      <c r="AR15" s="194">
        <f>'Expense Sheet'!AR10</f>
        <v>224.97280000000001</v>
      </c>
      <c r="AS15" s="194">
        <f>'Expense Sheet'!AS10</f>
        <v>224.97280000000001</v>
      </c>
      <c r="AT15" s="194">
        <f>'Expense Sheet'!AT10</f>
        <v>224.97280000000001</v>
      </c>
      <c r="AU15" s="194">
        <f>'Expense Sheet'!AU10</f>
        <v>224.97280000000001</v>
      </c>
      <c r="AV15" s="194">
        <f>'Expense Sheet'!AV10</f>
        <v>224.97280000000001</v>
      </c>
      <c r="AW15" s="194">
        <f>'Expense Sheet'!AW10</f>
        <v>224.97280000000001</v>
      </c>
      <c r="AX15" s="194">
        <f>'Expense Sheet'!AX10</f>
        <v>233.97171200000003</v>
      </c>
      <c r="AY15" s="194">
        <f>'Expense Sheet'!AY10</f>
        <v>233.97171200000003</v>
      </c>
      <c r="AZ15" s="194">
        <f>'Expense Sheet'!AZ10</f>
        <v>233.97171200000003</v>
      </c>
      <c r="BA15" s="194">
        <f>'Expense Sheet'!BA10</f>
        <v>233.97171200000003</v>
      </c>
      <c r="BB15" s="194">
        <f>'Expense Sheet'!BB10</f>
        <v>233.97171200000003</v>
      </c>
      <c r="BC15" s="194">
        <f>'Expense Sheet'!BC10</f>
        <v>233.97171200000003</v>
      </c>
      <c r="BD15" s="194">
        <f>'Expense Sheet'!BD10</f>
        <v>233.97171200000003</v>
      </c>
      <c r="BE15" s="194">
        <f>'Expense Sheet'!BE10</f>
        <v>233.97171200000003</v>
      </c>
      <c r="BF15" s="194">
        <f>'Expense Sheet'!BF10</f>
        <v>233.97171200000003</v>
      </c>
      <c r="BG15" s="194">
        <f>'Expense Sheet'!BG10</f>
        <v>233.97171200000003</v>
      </c>
      <c r="BH15" s="194">
        <f>'Expense Sheet'!BH10</f>
        <v>233.97171200000003</v>
      </c>
      <c r="BI15" s="194">
        <f>'Expense Sheet'!BI10</f>
        <v>233.97171200000003</v>
      </c>
    </row>
    <row r="16" spans="1:61" s="12" customFormat="1" x14ac:dyDescent="0.6">
      <c r="A16" s="59" t="str">
        <f>'Expense Sheet'!A11</f>
        <v>Delivery &amp; Packaging Supplies</v>
      </c>
      <c r="B16" s="194">
        <f>'Expense Sheet'!B11</f>
        <v>400</v>
      </c>
      <c r="C16" s="194">
        <f>'Expense Sheet'!C11</f>
        <v>400</v>
      </c>
      <c r="D16" s="194">
        <f>'Expense Sheet'!D11</f>
        <v>400</v>
      </c>
      <c r="E16" s="194">
        <f>'Expense Sheet'!E11</f>
        <v>400</v>
      </c>
      <c r="F16" s="194">
        <f>'Expense Sheet'!F11</f>
        <v>400</v>
      </c>
      <c r="G16" s="194">
        <f>'Expense Sheet'!G11</f>
        <v>400</v>
      </c>
      <c r="H16" s="194">
        <f>'Expense Sheet'!H11</f>
        <v>400</v>
      </c>
      <c r="I16" s="194">
        <f>'Expense Sheet'!I11</f>
        <v>400</v>
      </c>
      <c r="J16" s="194">
        <f>'Expense Sheet'!J11</f>
        <v>400</v>
      </c>
      <c r="K16" s="194">
        <f>'Expense Sheet'!K11</f>
        <v>400</v>
      </c>
      <c r="L16" s="194">
        <f>'Expense Sheet'!L11</f>
        <v>400</v>
      </c>
      <c r="M16" s="194">
        <f>'Expense Sheet'!M11</f>
        <v>400</v>
      </c>
      <c r="N16" s="194">
        <f>'Expense Sheet'!N11</f>
        <v>416</v>
      </c>
      <c r="O16" s="194">
        <f>'Expense Sheet'!O11</f>
        <v>416</v>
      </c>
      <c r="P16" s="194">
        <f>'Expense Sheet'!P11</f>
        <v>416</v>
      </c>
      <c r="Q16" s="194">
        <f>'Expense Sheet'!Q11</f>
        <v>416</v>
      </c>
      <c r="R16" s="194">
        <f>'Expense Sheet'!R11</f>
        <v>416</v>
      </c>
      <c r="S16" s="194">
        <f>'Expense Sheet'!S11</f>
        <v>416</v>
      </c>
      <c r="T16" s="194">
        <f>'Expense Sheet'!T11</f>
        <v>416</v>
      </c>
      <c r="U16" s="194">
        <f>'Expense Sheet'!U11</f>
        <v>416</v>
      </c>
      <c r="V16" s="194">
        <f>'Expense Sheet'!V11</f>
        <v>416</v>
      </c>
      <c r="W16" s="194">
        <f>'Expense Sheet'!W11</f>
        <v>416</v>
      </c>
      <c r="X16" s="194">
        <f>'Expense Sheet'!X11</f>
        <v>416</v>
      </c>
      <c r="Y16" s="194">
        <f>'Expense Sheet'!Y11</f>
        <v>416</v>
      </c>
      <c r="Z16" s="194">
        <f>'Expense Sheet'!Z11</f>
        <v>432.64</v>
      </c>
      <c r="AA16" s="194">
        <f>'Expense Sheet'!AA11</f>
        <v>432.64</v>
      </c>
      <c r="AB16" s="194">
        <f>'Expense Sheet'!AB11</f>
        <v>432.64</v>
      </c>
      <c r="AC16" s="194">
        <f>'Expense Sheet'!AC11</f>
        <v>432.64</v>
      </c>
      <c r="AD16" s="194">
        <f>'Expense Sheet'!AD11</f>
        <v>432.64</v>
      </c>
      <c r="AE16" s="194">
        <f>'Expense Sheet'!AE11</f>
        <v>432.64</v>
      </c>
      <c r="AF16" s="194">
        <f>'Expense Sheet'!AF11</f>
        <v>432.64</v>
      </c>
      <c r="AG16" s="194">
        <f>'Expense Sheet'!AG11</f>
        <v>432.64</v>
      </c>
      <c r="AH16" s="194">
        <f>'Expense Sheet'!AH11</f>
        <v>432.64</v>
      </c>
      <c r="AI16" s="194">
        <f>'Expense Sheet'!AI11</f>
        <v>432.64</v>
      </c>
      <c r="AJ16" s="194">
        <f>'Expense Sheet'!AJ11</f>
        <v>432.64</v>
      </c>
      <c r="AK16" s="194">
        <f>'Expense Sheet'!AK11</f>
        <v>432.64</v>
      </c>
      <c r="AL16" s="194">
        <f>'Expense Sheet'!AL11</f>
        <v>449.94560000000001</v>
      </c>
      <c r="AM16" s="194">
        <f>'Expense Sheet'!AM11</f>
        <v>449.94560000000001</v>
      </c>
      <c r="AN16" s="194">
        <f>'Expense Sheet'!AN11</f>
        <v>449.94560000000001</v>
      </c>
      <c r="AO16" s="194">
        <f>'Expense Sheet'!AO11</f>
        <v>449.94560000000001</v>
      </c>
      <c r="AP16" s="194">
        <f>'Expense Sheet'!AP11</f>
        <v>449.94560000000001</v>
      </c>
      <c r="AQ16" s="194">
        <f>'Expense Sheet'!AQ11</f>
        <v>449.94560000000001</v>
      </c>
      <c r="AR16" s="194">
        <f>'Expense Sheet'!AR11</f>
        <v>449.94560000000001</v>
      </c>
      <c r="AS16" s="194">
        <f>'Expense Sheet'!AS11</f>
        <v>449.94560000000001</v>
      </c>
      <c r="AT16" s="194">
        <f>'Expense Sheet'!AT11</f>
        <v>449.94560000000001</v>
      </c>
      <c r="AU16" s="194">
        <f>'Expense Sheet'!AU11</f>
        <v>449.94560000000001</v>
      </c>
      <c r="AV16" s="194">
        <f>'Expense Sheet'!AV11</f>
        <v>449.94560000000001</v>
      </c>
      <c r="AW16" s="194">
        <f>'Expense Sheet'!AW11</f>
        <v>449.94560000000001</v>
      </c>
      <c r="AX16" s="194">
        <f>'Expense Sheet'!AX11</f>
        <v>467.94342400000005</v>
      </c>
      <c r="AY16" s="194">
        <f>'Expense Sheet'!AY11</f>
        <v>467.94342400000005</v>
      </c>
      <c r="AZ16" s="194">
        <f>'Expense Sheet'!AZ11</f>
        <v>467.94342400000005</v>
      </c>
      <c r="BA16" s="194">
        <f>'Expense Sheet'!BA11</f>
        <v>467.94342400000005</v>
      </c>
      <c r="BB16" s="194">
        <f>'Expense Sheet'!BB11</f>
        <v>467.94342400000005</v>
      </c>
      <c r="BC16" s="194">
        <f>'Expense Sheet'!BC11</f>
        <v>467.94342400000005</v>
      </c>
      <c r="BD16" s="194">
        <f>'Expense Sheet'!BD11</f>
        <v>467.94342400000005</v>
      </c>
      <c r="BE16" s="194">
        <f>'Expense Sheet'!BE11</f>
        <v>467.94342400000005</v>
      </c>
      <c r="BF16" s="194">
        <f>'Expense Sheet'!BF11</f>
        <v>467.94342400000005</v>
      </c>
      <c r="BG16" s="194">
        <f>'Expense Sheet'!BG11</f>
        <v>467.94342400000005</v>
      </c>
      <c r="BH16" s="194">
        <f>'Expense Sheet'!BH11</f>
        <v>467.94342400000005</v>
      </c>
      <c r="BI16" s="194">
        <f>'Expense Sheet'!BI11</f>
        <v>467.94342400000005</v>
      </c>
    </row>
    <row r="17" spans="1:61" s="12" customFormat="1" x14ac:dyDescent="0.6">
      <c r="A17" s="59" t="str">
        <f>'Expense Sheet'!A12</f>
        <v>Miscellaneous Expenses</v>
      </c>
      <c r="B17" s="194">
        <f>'Expense Sheet'!B12</f>
        <v>500</v>
      </c>
      <c r="C17" s="194">
        <f>'Expense Sheet'!C12</f>
        <v>500</v>
      </c>
      <c r="D17" s="194">
        <f>'Expense Sheet'!D12</f>
        <v>500</v>
      </c>
      <c r="E17" s="194">
        <f>'Expense Sheet'!E12</f>
        <v>500</v>
      </c>
      <c r="F17" s="194">
        <f>'Expense Sheet'!F12</f>
        <v>500</v>
      </c>
      <c r="G17" s="194">
        <f>'Expense Sheet'!G12</f>
        <v>500</v>
      </c>
      <c r="H17" s="194">
        <f>'Expense Sheet'!H12</f>
        <v>500</v>
      </c>
      <c r="I17" s="194">
        <f>'Expense Sheet'!I12</f>
        <v>500</v>
      </c>
      <c r="J17" s="194">
        <f>'Expense Sheet'!J12</f>
        <v>500</v>
      </c>
      <c r="K17" s="194">
        <f>'Expense Sheet'!K12</f>
        <v>500</v>
      </c>
      <c r="L17" s="194">
        <f>'Expense Sheet'!L12</f>
        <v>500</v>
      </c>
      <c r="M17" s="194">
        <f>'Expense Sheet'!M12</f>
        <v>500</v>
      </c>
      <c r="N17" s="194">
        <f>'Expense Sheet'!N12</f>
        <v>520</v>
      </c>
      <c r="O17" s="194">
        <f>'Expense Sheet'!O12</f>
        <v>520</v>
      </c>
      <c r="P17" s="194">
        <f>'Expense Sheet'!P12</f>
        <v>520</v>
      </c>
      <c r="Q17" s="194">
        <f>'Expense Sheet'!Q12</f>
        <v>520</v>
      </c>
      <c r="R17" s="194">
        <f>'Expense Sheet'!R12</f>
        <v>520</v>
      </c>
      <c r="S17" s="194">
        <f>'Expense Sheet'!S12</f>
        <v>520</v>
      </c>
      <c r="T17" s="194">
        <f>'Expense Sheet'!T12</f>
        <v>520</v>
      </c>
      <c r="U17" s="194">
        <f>'Expense Sheet'!U12</f>
        <v>520</v>
      </c>
      <c r="V17" s="194">
        <f>'Expense Sheet'!V12</f>
        <v>520</v>
      </c>
      <c r="W17" s="194">
        <f>'Expense Sheet'!W12</f>
        <v>520</v>
      </c>
      <c r="X17" s="194">
        <f>'Expense Sheet'!X12</f>
        <v>520</v>
      </c>
      <c r="Y17" s="194">
        <f>'Expense Sheet'!Y12</f>
        <v>520</v>
      </c>
      <c r="Z17" s="194">
        <f>'Expense Sheet'!Z12</f>
        <v>540.80000000000007</v>
      </c>
      <c r="AA17" s="194">
        <f>'Expense Sheet'!AA12</f>
        <v>540.80000000000007</v>
      </c>
      <c r="AB17" s="194">
        <f>'Expense Sheet'!AB12</f>
        <v>540.80000000000007</v>
      </c>
      <c r="AC17" s="194">
        <f>'Expense Sheet'!AC12</f>
        <v>540.80000000000007</v>
      </c>
      <c r="AD17" s="194">
        <f>'Expense Sheet'!AD12</f>
        <v>540.80000000000007</v>
      </c>
      <c r="AE17" s="194">
        <f>'Expense Sheet'!AE12</f>
        <v>540.80000000000007</v>
      </c>
      <c r="AF17" s="194">
        <f>'Expense Sheet'!AF12</f>
        <v>540.80000000000007</v>
      </c>
      <c r="AG17" s="194">
        <f>'Expense Sheet'!AG12</f>
        <v>540.80000000000007</v>
      </c>
      <c r="AH17" s="194">
        <f>'Expense Sheet'!AH12</f>
        <v>540.80000000000007</v>
      </c>
      <c r="AI17" s="194">
        <f>'Expense Sheet'!AI12</f>
        <v>540.80000000000007</v>
      </c>
      <c r="AJ17" s="194">
        <f>'Expense Sheet'!AJ12</f>
        <v>540.80000000000007</v>
      </c>
      <c r="AK17" s="194">
        <f>'Expense Sheet'!AK12</f>
        <v>540.80000000000007</v>
      </c>
      <c r="AL17" s="194">
        <f>'Expense Sheet'!AL12</f>
        <v>562.43200000000013</v>
      </c>
      <c r="AM17" s="194">
        <f>'Expense Sheet'!AM12</f>
        <v>562.43200000000013</v>
      </c>
      <c r="AN17" s="194">
        <f>'Expense Sheet'!AN12</f>
        <v>562.43200000000013</v>
      </c>
      <c r="AO17" s="194">
        <f>'Expense Sheet'!AO12</f>
        <v>562.43200000000013</v>
      </c>
      <c r="AP17" s="194">
        <f>'Expense Sheet'!AP12</f>
        <v>562.43200000000013</v>
      </c>
      <c r="AQ17" s="194">
        <f>'Expense Sheet'!AQ12</f>
        <v>562.43200000000013</v>
      </c>
      <c r="AR17" s="194">
        <f>'Expense Sheet'!AR12</f>
        <v>562.43200000000013</v>
      </c>
      <c r="AS17" s="194">
        <f>'Expense Sheet'!AS12</f>
        <v>562.43200000000013</v>
      </c>
      <c r="AT17" s="194">
        <f>'Expense Sheet'!AT12</f>
        <v>562.43200000000013</v>
      </c>
      <c r="AU17" s="194">
        <f>'Expense Sheet'!AU12</f>
        <v>562.43200000000013</v>
      </c>
      <c r="AV17" s="194">
        <f>'Expense Sheet'!AV12</f>
        <v>562.43200000000013</v>
      </c>
      <c r="AW17" s="194">
        <f>'Expense Sheet'!AW12</f>
        <v>562.43200000000013</v>
      </c>
      <c r="AX17" s="194">
        <f>'Expense Sheet'!AX12</f>
        <v>584.92928000000018</v>
      </c>
      <c r="AY17" s="194">
        <f>'Expense Sheet'!AY12</f>
        <v>584.92928000000018</v>
      </c>
      <c r="AZ17" s="194">
        <f>'Expense Sheet'!AZ12</f>
        <v>584.92928000000018</v>
      </c>
      <c r="BA17" s="194">
        <f>'Expense Sheet'!BA12</f>
        <v>584.92928000000018</v>
      </c>
      <c r="BB17" s="194">
        <f>'Expense Sheet'!BB12</f>
        <v>584.92928000000018</v>
      </c>
      <c r="BC17" s="194">
        <f>'Expense Sheet'!BC12</f>
        <v>584.92928000000018</v>
      </c>
      <c r="BD17" s="194">
        <f>'Expense Sheet'!BD12</f>
        <v>584.92928000000018</v>
      </c>
      <c r="BE17" s="194">
        <f>'Expense Sheet'!BE12</f>
        <v>584.92928000000018</v>
      </c>
      <c r="BF17" s="194">
        <f>'Expense Sheet'!BF12</f>
        <v>584.92928000000018</v>
      </c>
      <c r="BG17" s="194">
        <f>'Expense Sheet'!BG12</f>
        <v>584.92928000000018</v>
      </c>
      <c r="BH17" s="194">
        <f>'Expense Sheet'!BH12</f>
        <v>584.92928000000018</v>
      </c>
      <c r="BI17" s="194">
        <f>'Expense Sheet'!BI12</f>
        <v>584.92928000000018</v>
      </c>
    </row>
    <row r="18" spans="1:61" s="12" customFormat="1" x14ac:dyDescent="0.6">
      <c r="A18" s="59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  <c r="BE18" s="194"/>
      <c r="BF18" s="194"/>
      <c r="BG18" s="194"/>
      <c r="BH18" s="194"/>
      <c r="BI18" s="194"/>
    </row>
    <row r="19" spans="1:61" x14ac:dyDescent="0.6">
      <c r="A19" s="57" t="s">
        <v>42</v>
      </c>
      <c r="B19" s="192">
        <f>IFERROR(SUM(B7:B17),"")</f>
        <v>26800</v>
      </c>
      <c r="C19" s="192">
        <f t="shared" ref="C19:BI19" si="2">IFERROR(SUM(C7:C17),"")</f>
        <v>26800</v>
      </c>
      <c r="D19" s="192">
        <f t="shared" si="2"/>
        <v>26800</v>
      </c>
      <c r="E19" s="192">
        <f t="shared" si="2"/>
        <v>26800</v>
      </c>
      <c r="F19" s="192">
        <f t="shared" si="2"/>
        <v>26800</v>
      </c>
      <c r="G19" s="192">
        <f t="shared" si="2"/>
        <v>26800</v>
      </c>
      <c r="H19" s="192">
        <f t="shared" si="2"/>
        <v>26800</v>
      </c>
      <c r="I19" s="192">
        <f t="shared" si="2"/>
        <v>26800</v>
      </c>
      <c r="J19" s="192">
        <f t="shared" si="2"/>
        <v>26800</v>
      </c>
      <c r="K19" s="192">
        <f t="shared" si="2"/>
        <v>26800</v>
      </c>
      <c r="L19" s="192">
        <f t="shared" si="2"/>
        <v>26800</v>
      </c>
      <c r="M19" s="192">
        <f t="shared" si="2"/>
        <v>26800</v>
      </c>
      <c r="N19" s="192">
        <f t="shared" si="2"/>
        <v>28014</v>
      </c>
      <c r="O19" s="192">
        <f t="shared" si="2"/>
        <v>28014</v>
      </c>
      <c r="P19" s="192">
        <f t="shared" si="2"/>
        <v>28014</v>
      </c>
      <c r="Q19" s="192">
        <f t="shared" si="2"/>
        <v>28014</v>
      </c>
      <c r="R19" s="192">
        <f t="shared" si="2"/>
        <v>28014</v>
      </c>
      <c r="S19" s="192">
        <f t="shared" si="2"/>
        <v>28014</v>
      </c>
      <c r="T19" s="192">
        <f t="shared" si="2"/>
        <v>28014</v>
      </c>
      <c r="U19" s="192">
        <f t="shared" si="2"/>
        <v>28014</v>
      </c>
      <c r="V19" s="192">
        <f t="shared" si="2"/>
        <v>28014</v>
      </c>
      <c r="W19" s="192">
        <f t="shared" si="2"/>
        <v>28014</v>
      </c>
      <c r="X19" s="192">
        <f t="shared" si="2"/>
        <v>28014</v>
      </c>
      <c r="Y19" s="192">
        <f t="shared" si="2"/>
        <v>28014</v>
      </c>
      <c r="Z19" s="192">
        <f t="shared" si="2"/>
        <v>29284.46</v>
      </c>
      <c r="AA19" s="192">
        <f t="shared" si="2"/>
        <v>29284.46</v>
      </c>
      <c r="AB19" s="192">
        <f t="shared" si="2"/>
        <v>29284.46</v>
      </c>
      <c r="AC19" s="192">
        <f t="shared" si="2"/>
        <v>29284.46</v>
      </c>
      <c r="AD19" s="192">
        <f t="shared" si="2"/>
        <v>29284.46</v>
      </c>
      <c r="AE19" s="192">
        <f t="shared" si="2"/>
        <v>29284.46</v>
      </c>
      <c r="AF19" s="192">
        <f t="shared" si="2"/>
        <v>29284.46</v>
      </c>
      <c r="AG19" s="192">
        <f t="shared" si="2"/>
        <v>29284.46</v>
      </c>
      <c r="AH19" s="192">
        <f t="shared" si="2"/>
        <v>29284.46</v>
      </c>
      <c r="AI19" s="192">
        <f t="shared" si="2"/>
        <v>29284.46</v>
      </c>
      <c r="AJ19" s="192">
        <f t="shared" si="2"/>
        <v>29284.46</v>
      </c>
      <c r="AK19" s="192">
        <f t="shared" si="2"/>
        <v>29284.46</v>
      </c>
      <c r="AL19" s="192">
        <f t="shared" si="2"/>
        <v>30614.057399999998</v>
      </c>
      <c r="AM19" s="192">
        <f t="shared" si="2"/>
        <v>30614.057399999998</v>
      </c>
      <c r="AN19" s="192">
        <f t="shared" si="2"/>
        <v>30614.057399999998</v>
      </c>
      <c r="AO19" s="192">
        <f t="shared" si="2"/>
        <v>30614.057399999998</v>
      </c>
      <c r="AP19" s="192">
        <f t="shared" si="2"/>
        <v>30614.057399999998</v>
      </c>
      <c r="AQ19" s="192">
        <f t="shared" si="2"/>
        <v>30614.057399999998</v>
      </c>
      <c r="AR19" s="192">
        <f t="shared" si="2"/>
        <v>30614.057399999998</v>
      </c>
      <c r="AS19" s="192">
        <f t="shared" si="2"/>
        <v>30614.057399999998</v>
      </c>
      <c r="AT19" s="192">
        <f t="shared" si="2"/>
        <v>30614.057399999998</v>
      </c>
      <c r="AU19" s="192">
        <f t="shared" si="2"/>
        <v>30614.057399999998</v>
      </c>
      <c r="AV19" s="192">
        <f t="shared" si="2"/>
        <v>30614.057399999998</v>
      </c>
      <c r="AW19" s="192">
        <f t="shared" si="2"/>
        <v>30614.057399999998</v>
      </c>
      <c r="AX19" s="192">
        <f t="shared" si="2"/>
        <v>32005.598366000006</v>
      </c>
      <c r="AY19" s="192">
        <f t="shared" si="2"/>
        <v>32005.598366000006</v>
      </c>
      <c r="AZ19" s="192">
        <f t="shared" si="2"/>
        <v>32005.598366000006</v>
      </c>
      <c r="BA19" s="192">
        <f t="shared" si="2"/>
        <v>32005.598366000006</v>
      </c>
      <c r="BB19" s="192">
        <f t="shared" si="2"/>
        <v>32005.598366000006</v>
      </c>
      <c r="BC19" s="192">
        <f t="shared" si="2"/>
        <v>32005.598366000006</v>
      </c>
      <c r="BD19" s="192">
        <f t="shared" si="2"/>
        <v>32005.598366000006</v>
      </c>
      <c r="BE19" s="192">
        <f t="shared" si="2"/>
        <v>32005.598366000006</v>
      </c>
      <c r="BF19" s="192">
        <f t="shared" si="2"/>
        <v>32005.598366000006</v>
      </c>
      <c r="BG19" s="192">
        <f t="shared" si="2"/>
        <v>32005.598366000006</v>
      </c>
      <c r="BH19" s="192">
        <f t="shared" si="2"/>
        <v>32005.598366000006</v>
      </c>
      <c r="BI19" s="192">
        <f t="shared" si="2"/>
        <v>32005.598366000006</v>
      </c>
    </row>
    <row r="20" spans="1:61" x14ac:dyDescent="0.6">
      <c r="A20" s="57"/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192"/>
      <c r="AZ20" s="192"/>
      <c r="BA20" s="192"/>
      <c r="BB20" s="192"/>
      <c r="BC20" s="192"/>
      <c r="BD20" s="192"/>
      <c r="BE20" s="192"/>
      <c r="BF20" s="192"/>
      <c r="BG20" s="192"/>
      <c r="BH20" s="192"/>
      <c r="BI20" s="192"/>
    </row>
    <row r="21" spans="1:61" x14ac:dyDescent="0.6">
      <c r="A21" s="57" t="s">
        <v>169</v>
      </c>
      <c r="B21" s="200">
        <f t="shared" ref="B21:AG21" si="3">B5-B19</f>
        <v>8450</v>
      </c>
      <c r="C21" s="200">
        <f t="shared" si="3"/>
        <v>8450</v>
      </c>
      <c r="D21" s="200">
        <f t="shared" si="3"/>
        <v>8450</v>
      </c>
      <c r="E21" s="200">
        <f t="shared" si="3"/>
        <v>8450</v>
      </c>
      <c r="F21" s="200">
        <f t="shared" si="3"/>
        <v>8450</v>
      </c>
      <c r="G21" s="200">
        <f t="shared" si="3"/>
        <v>8450</v>
      </c>
      <c r="H21" s="200">
        <f t="shared" si="3"/>
        <v>8450</v>
      </c>
      <c r="I21" s="200">
        <f t="shared" si="3"/>
        <v>8450</v>
      </c>
      <c r="J21" s="200">
        <f t="shared" si="3"/>
        <v>8450</v>
      </c>
      <c r="K21" s="200">
        <f t="shared" si="3"/>
        <v>8450</v>
      </c>
      <c r="L21" s="200">
        <f t="shared" si="3"/>
        <v>8450</v>
      </c>
      <c r="M21" s="200">
        <f t="shared" si="3"/>
        <v>8450</v>
      </c>
      <c r="N21" s="200">
        <f t="shared" si="3"/>
        <v>10761.000000000007</v>
      </c>
      <c r="O21" s="200">
        <f t="shared" si="3"/>
        <v>10761.000000000007</v>
      </c>
      <c r="P21" s="200">
        <f t="shared" si="3"/>
        <v>10761.000000000007</v>
      </c>
      <c r="Q21" s="200">
        <f t="shared" si="3"/>
        <v>10761.000000000007</v>
      </c>
      <c r="R21" s="200">
        <f t="shared" si="3"/>
        <v>10761.000000000007</v>
      </c>
      <c r="S21" s="200">
        <f t="shared" si="3"/>
        <v>10761.000000000007</v>
      </c>
      <c r="T21" s="200">
        <f t="shared" si="3"/>
        <v>10761.000000000007</v>
      </c>
      <c r="U21" s="200">
        <f t="shared" si="3"/>
        <v>10761.000000000007</v>
      </c>
      <c r="V21" s="200">
        <f t="shared" si="3"/>
        <v>10761.000000000007</v>
      </c>
      <c r="W21" s="200">
        <f t="shared" si="3"/>
        <v>10761.000000000007</v>
      </c>
      <c r="X21" s="200">
        <f t="shared" si="3"/>
        <v>10761.000000000007</v>
      </c>
      <c r="Y21" s="200">
        <f t="shared" si="3"/>
        <v>10761.000000000007</v>
      </c>
      <c r="Z21" s="200">
        <f t="shared" si="3"/>
        <v>13368.040000000015</v>
      </c>
      <c r="AA21" s="200">
        <f t="shared" si="3"/>
        <v>13368.040000000015</v>
      </c>
      <c r="AB21" s="200">
        <f t="shared" si="3"/>
        <v>13368.040000000015</v>
      </c>
      <c r="AC21" s="200">
        <f t="shared" si="3"/>
        <v>13368.040000000015</v>
      </c>
      <c r="AD21" s="200">
        <f t="shared" si="3"/>
        <v>13368.040000000015</v>
      </c>
      <c r="AE21" s="200">
        <f t="shared" si="3"/>
        <v>13368.040000000015</v>
      </c>
      <c r="AF21" s="200">
        <f t="shared" si="3"/>
        <v>13368.040000000015</v>
      </c>
      <c r="AG21" s="200">
        <f t="shared" si="3"/>
        <v>13368.040000000015</v>
      </c>
      <c r="AH21" s="200">
        <f t="shared" ref="AH21:BI21" si="4">AH5-AH19</f>
        <v>13368.040000000015</v>
      </c>
      <c r="AI21" s="200">
        <f t="shared" si="4"/>
        <v>13368.040000000015</v>
      </c>
      <c r="AJ21" s="200">
        <f t="shared" si="4"/>
        <v>13368.040000000015</v>
      </c>
      <c r="AK21" s="200">
        <f t="shared" si="4"/>
        <v>13368.040000000015</v>
      </c>
      <c r="AL21" s="200">
        <f t="shared" si="4"/>
        <v>16303.692600000017</v>
      </c>
      <c r="AM21" s="200">
        <f t="shared" si="4"/>
        <v>16303.692600000017</v>
      </c>
      <c r="AN21" s="200">
        <f t="shared" si="4"/>
        <v>16303.692600000017</v>
      </c>
      <c r="AO21" s="200">
        <f t="shared" si="4"/>
        <v>16303.692600000017</v>
      </c>
      <c r="AP21" s="200">
        <f t="shared" si="4"/>
        <v>16303.692600000017</v>
      </c>
      <c r="AQ21" s="200">
        <f t="shared" si="4"/>
        <v>16303.692600000017</v>
      </c>
      <c r="AR21" s="200">
        <f t="shared" si="4"/>
        <v>16303.692600000017</v>
      </c>
      <c r="AS21" s="200">
        <f t="shared" si="4"/>
        <v>16303.692600000017</v>
      </c>
      <c r="AT21" s="200">
        <f t="shared" si="4"/>
        <v>16303.692600000017</v>
      </c>
      <c r="AU21" s="200">
        <f t="shared" si="4"/>
        <v>16303.692600000017</v>
      </c>
      <c r="AV21" s="200">
        <f t="shared" si="4"/>
        <v>16303.692600000017</v>
      </c>
      <c r="AW21" s="200">
        <f t="shared" si="4"/>
        <v>16303.692600000017</v>
      </c>
      <c r="AX21" s="200">
        <f t="shared" si="4"/>
        <v>19603.926634000018</v>
      </c>
      <c r="AY21" s="200">
        <f t="shared" si="4"/>
        <v>19603.926634000018</v>
      </c>
      <c r="AZ21" s="200">
        <f t="shared" si="4"/>
        <v>19603.926634000018</v>
      </c>
      <c r="BA21" s="200">
        <f t="shared" si="4"/>
        <v>19603.926634000018</v>
      </c>
      <c r="BB21" s="200">
        <f t="shared" si="4"/>
        <v>19603.926634000018</v>
      </c>
      <c r="BC21" s="200">
        <f t="shared" si="4"/>
        <v>19603.926634000018</v>
      </c>
      <c r="BD21" s="200">
        <f t="shared" si="4"/>
        <v>19603.926634000018</v>
      </c>
      <c r="BE21" s="200">
        <f t="shared" si="4"/>
        <v>19603.926634000018</v>
      </c>
      <c r="BF21" s="200">
        <f t="shared" si="4"/>
        <v>19603.926634000018</v>
      </c>
      <c r="BG21" s="200">
        <f t="shared" si="4"/>
        <v>19603.926634000018</v>
      </c>
      <c r="BH21" s="200">
        <f t="shared" si="4"/>
        <v>19603.926634000018</v>
      </c>
      <c r="BI21" s="200">
        <f t="shared" si="4"/>
        <v>19603.926634000018</v>
      </c>
    </row>
    <row r="22" spans="1:61" x14ac:dyDescent="0.6">
      <c r="A22" s="57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</row>
    <row r="23" spans="1:61" x14ac:dyDescent="0.6">
      <c r="A23" s="59" t="str">
        <f>'Expense Sheet'!A13</f>
        <v>Interest Expense</v>
      </c>
      <c r="B23" s="194">
        <f>'Expense Sheet'!B13</f>
        <v>0</v>
      </c>
      <c r="C23" s="194">
        <f>'Expense Sheet'!C13</f>
        <v>0</v>
      </c>
      <c r="D23" s="194">
        <f>'Expense Sheet'!D13</f>
        <v>0</v>
      </c>
      <c r="E23" s="194">
        <f>'Expense Sheet'!E13</f>
        <v>0</v>
      </c>
      <c r="F23" s="194">
        <f>'Expense Sheet'!F13</f>
        <v>0</v>
      </c>
      <c r="G23" s="194">
        <f>'Expense Sheet'!G13</f>
        <v>0</v>
      </c>
      <c r="H23" s="194">
        <f>'Expense Sheet'!H13</f>
        <v>0</v>
      </c>
      <c r="I23" s="194">
        <f>'Expense Sheet'!I13</f>
        <v>0</v>
      </c>
      <c r="J23" s="194">
        <f>'Expense Sheet'!J13</f>
        <v>0</v>
      </c>
      <c r="K23" s="194">
        <f>'Expense Sheet'!K13</f>
        <v>0</v>
      </c>
      <c r="L23" s="194">
        <f>'Expense Sheet'!L13</f>
        <v>0</v>
      </c>
      <c r="M23" s="194">
        <f>'Expense Sheet'!M13</f>
        <v>0</v>
      </c>
      <c r="N23" s="194">
        <f>'Expense Sheet'!N13</f>
        <v>0</v>
      </c>
      <c r="O23" s="194">
        <f>'Expense Sheet'!O13</f>
        <v>0</v>
      </c>
      <c r="P23" s="194">
        <f>'Expense Sheet'!P13</f>
        <v>0</v>
      </c>
      <c r="Q23" s="194">
        <f>'Expense Sheet'!Q13</f>
        <v>0</v>
      </c>
      <c r="R23" s="194">
        <f>'Expense Sheet'!R13</f>
        <v>0</v>
      </c>
      <c r="S23" s="194">
        <f>'Expense Sheet'!S13</f>
        <v>0</v>
      </c>
      <c r="T23" s="194">
        <f>'Expense Sheet'!T13</f>
        <v>0</v>
      </c>
      <c r="U23" s="194">
        <f>'Expense Sheet'!U13</f>
        <v>0</v>
      </c>
      <c r="V23" s="194">
        <f>'Expense Sheet'!V13</f>
        <v>0</v>
      </c>
      <c r="W23" s="194">
        <f>'Expense Sheet'!W13</f>
        <v>0</v>
      </c>
      <c r="X23" s="194">
        <f>'Expense Sheet'!X13</f>
        <v>0</v>
      </c>
      <c r="Y23" s="194">
        <f>'Expense Sheet'!Y13</f>
        <v>0</v>
      </c>
      <c r="Z23" s="194">
        <f>'Expense Sheet'!Z13</f>
        <v>0</v>
      </c>
      <c r="AA23" s="194">
        <f>'Expense Sheet'!AA13</f>
        <v>0</v>
      </c>
      <c r="AB23" s="194">
        <f>'Expense Sheet'!AB13</f>
        <v>0</v>
      </c>
      <c r="AC23" s="194">
        <f>'Expense Sheet'!AC13</f>
        <v>0</v>
      </c>
      <c r="AD23" s="194">
        <f>'Expense Sheet'!AD13</f>
        <v>0</v>
      </c>
      <c r="AE23" s="194">
        <f>'Expense Sheet'!AE13</f>
        <v>0</v>
      </c>
      <c r="AF23" s="194">
        <f>'Expense Sheet'!AF13</f>
        <v>0</v>
      </c>
      <c r="AG23" s="194">
        <f>'Expense Sheet'!AG13</f>
        <v>0</v>
      </c>
      <c r="AH23" s="194">
        <f>'Expense Sheet'!AH13</f>
        <v>0</v>
      </c>
      <c r="AI23" s="194">
        <f>'Expense Sheet'!AI13</f>
        <v>0</v>
      </c>
      <c r="AJ23" s="194">
        <f>'Expense Sheet'!AJ13</f>
        <v>0</v>
      </c>
      <c r="AK23" s="194">
        <f>'Expense Sheet'!AK13</f>
        <v>0</v>
      </c>
      <c r="AL23" s="194">
        <f>'Expense Sheet'!AL13</f>
        <v>0</v>
      </c>
      <c r="AM23" s="194">
        <f>'Expense Sheet'!AM13</f>
        <v>0</v>
      </c>
      <c r="AN23" s="194">
        <f>'Expense Sheet'!AN13</f>
        <v>0</v>
      </c>
      <c r="AO23" s="194">
        <f>'Expense Sheet'!AO13</f>
        <v>0</v>
      </c>
      <c r="AP23" s="194">
        <f>'Expense Sheet'!AP13</f>
        <v>0</v>
      </c>
      <c r="AQ23" s="194">
        <f>'Expense Sheet'!AQ13</f>
        <v>0</v>
      </c>
      <c r="AR23" s="194">
        <f>'Expense Sheet'!AR13</f>
        <v>0</v>
      </c>
      <c r="AS23" s="194">
        <f>'Expense Sheet'!AS13</f>
        <v>0</v>
      </c>
      <c r="AT23" s="194">
        <f>'Expense Sheet'!AT13</f>
        <v>0</v>
      </c>
      <c r="AU23" s="194">
        <f>'Expense Sheet'!AU13</f>
        <v>0</v>
      </c>
      <c r="AV23" s="194">
        <f>'Expense Sheet'!AV13</f>
        <v>0</v>
      </c>
      <c r="AW23" s="194">
        <f>'Expense Sheet'!AW13</f>
        <v>0</v>
      </c>
      <c r="AX23" s="194">
        <f>'Expense Sheet'!AX13</f>
        <v>0</v>
      </c>
      <c r="AY23" s="194">
        <f>'Expense Sheet'!AY13</f>
        <v>0</v>
      </c>
      <c r="AZ23" s="194">
        <f>'Expense Sheet'!AZ13</f>
        <v>0</v>
      </c>
      <c r="BA23" s="194">
        <f>'Expense Sheet'!BA13</f>
        <v>0</v>
      </c>
      <c r="BB23" s="194">
        <f>'Expense Sheet'!BB13</f>
        <v>0</v>
      </c>
      <c r="BC23" s="194">
        <f>'Expense Sheet'!BC13</f>
        <v>0</v>
      </c>
      <c r="BD23" s="194">
        <f>'Expense Sheet'!BD13</f>
        <v>0</v>
      </c>
      <c r="BE23" s="194">
        <f>'Expense Sheet'!BE13</f>
        <v>0</v>
      </c>
      <c r="BF23" s="194">
        <f>'Expense Sheet'!BF13</f>
        <v>0</v>
      </c>
      <c r="BG23" s="194">
        <f>'Expense Sheet'!BG13</f>
        <v>0</v>
      </c>
      <c r="BH23" s="194">
        <f>'Expense Sheet'!BH13</f>
        <v>0</v>
      </c>
      <c r="BI23" s="194">
        <f>'Expense Sheet'!BI13</f>
        <v>0</v>
      </c>
    </row>
    <row r="24" spans="1:61" x14ac:dyDescent="0.6">
      <c r="A24" s="57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</row>
    <row r="25" spans="1:61" x14ac:dyDescent="0.6">
      <c r="A25" s="57" t="s">
        <v>170</v>
      </c>
      <c r="B25" s="200">
        <f>B21-B23</f>
        <v>8450</v>
      </c>
      <c r="C25" s="200">
        <f t="shared" ref="C25:BI25" si="5">C21-C23</f>
        <v>8450</v>
      </c>
      <c r="D25" s="200">
        <f t="shared" si="5"/>
        <v>8450</v>
      </c>
      <c r="E25" s="200">
        <f t="shared" si="5"/>
        <v>8450</v>
      </c>
      <c r="F25" s="200">
        <f t="shared" si="5"/>
        <v>8450</v>
      </c>
      <c r="G25" s="200">
        <f t="shared" si="5"/>
        <v>8450</v>
      </c>
      <c r="H25" s="200">
        <f t="shared" si="5"/>
        <v>8450</v>
      </c>
      <c r="I25" s="200">
        <f t="shared" si="5"/>
        <v>8450</v>
      </c>
      <c r="J25" s="200">
        <f t="shared" si="5"/>
        <v>8450</v>
      </c>
      <c r="K25" s="200">
        <f t="shared" si="5"/>
        <v>8450</v>
      </c>
      <c r="L25" s="200">
        <f t="shared" si="5"/>
        <v>8450</v>
      </c>
      <c r="M25" s="200">
        <f t="shared" si="5"/>
        <v>8450</v>
      </c>
      <c r="N25" s="200">
        <f t="shared" si="5"/>
        <v>10761.000000000007</v>
      </c>
      <c r="O25" s="200">
        <f t="shared" si="5"/>
        <v>10761.000000000007</v>
      </c>
      <c r="P25" s="200">
        <f t="shared" si="5"/>
        <v>10761.000000000007</v>
      </c>
      <c r="Q25" s="200">
        <f t="shared" si="5"/>
        <v>10761.000000000007</v>
      </c>
      <c r="R25" s="200">
        <f t="shared" si="5"/>
        <v>10761.000000000007</v>
      </c>
      <c r="S25" s="200">
        <f t="shared" si="5"/>
        <v>10761.000000000007</v>
      </c>
      <c r="T25" s="200">
        <f t="shared" si="5"/>
        <v>10761.000000000007</v>
      </c>
      <c r="U25" s="200">
        <f t="shared" si="5"/>
        <v>10761.000000000007</v>
      </c>
      <c r="V25" s="200">
        <f t="shared" si="5"/>
        <v>10761.000000000007</v>
      </c>
      <c r="W25" s="200">
        <f t="shared" si="5"/>
        <v>10761.000000000007</v>
      </c>
      <c r="X25" s="200">
        <f t="shared" si="5"/>
        <v>10761.000000000007</v>
      </c>
      <c r="Y25" s="200">
        <f t="shared" si="5"/>
        <v>10761.000000000007</v>
      </c>
      <c r="Z25" s="200">
        <f t="shared" si="5"/>
        <v>13368.040000000015</v>
      </c>
      <c r="AA25" s="200">
        <f t="shared" si="5"/>
        <v>13368.040000000015</v>
      </c>
      <c r="AB25" s="200">
        <f t="shared" si="5"/>
        <v>13368.040000000015</v>
      </c>
      <c r="AC25" s="200">
        <f t="shared" si="5"/>
        <v>13368.040000000015</v>
      </c>
      <c r="AD25" s="200">
        <f t="shared" si="5"/>
        <v>13368.040000000015</v>
      </c>
      <c r="AE25" s="200">
        <f t="shared" si="5"/>
        <v>13368.040000000015</v>
      </c>
      <c r="AF25" s="200">
        <f t="shared" si="5"/>
        <v>13368.040000000015</v>
      </c>
      <c r="AG25" s="200">
        <f t="shared" si="5"/>
        <v>13368.040000000015</v>
      </c>
      <c r="AH25" s="200">
        <f t="shared" si="5"/>
        <v>13368.040000000015</v>
      </c>
      <c r="AI25" s="200">
        <f t="shared" si="5"/>
        <v>13368.040000000015</v>
      </c>
      <c r="AJ25" s="200">
        <f t="shared" si="5"/>
        <v>13368.040000000015</v>
      </c>
      <c r="AK25" s="200">
        <f t="shared" si="5"/>
        <v>13368.040000000015</v>
      </c>
      <c r="AL25" s="200">
        <f t="shared" si="5"/>
        <v>16303.692600000017</v>
      </c>
      <c r="AM25" s="200">
        <f t="shared" si="5"/>
        <v>16303.692600000017</v>
      </c>
      <c r="AN25" s="200">
        <f t="shared" si="5"/>
        <v>16303.692600000017</v>
      </c>
      <c r="AO25" s="200">
        <f t="shared" si="5"/>
        <v>16303.692600000017</v>
      </c>
      <c r="AP25" s="200">
        <f t="shared" si="5"/>
        <v>16303.692600000017</v>
      </c>
      <c r="AQ25" s="200">
        <f t="shared" si="5"/>
        <v>16303.692600000017</v>
      </c>
      <c r="AR25" s="200">
        <f t="shared" si="5"/>
        <v>16303.692600000017</v>
      </c>
      <c r="AS25" s="200">
        <f t="shared" si="5"/>
        <v>16303.692600000017</v>
      </c>
      <c r="AT25" s="200">
        <f t="shared" si="5"/>
        <v>16303.692600000017</v>
      </c>
      <c r="AU25" s="200">
        <f t="shared" si="5"/>
        <v>16303.692600000017</v>
      </c>
      <c r="AV25" s="200">
        <f t="shared" si="5"/>
        <v>16303.692600000017</v>
      </c>
      <c r="AW25" s="200">
        <f t="shared" si="5"/>
        <v>16303.692600000017</v>
      </c>
      <c r="AX25" s="200">
        <f t="shared" si="5"/>
        <v>19603.926634000018</v>
      </c>
      <c r="AY25" s="200">
        <f t="shared" si="5"/>
        <v>19603.926634000018</v>
      </c>
      <c r="AZ25" s="200">
        <f t="shared" si="5"/>
        <v>19603.926634000018</v>
      </c>
      <c r="BA25" s="200">
        <f t="shared" si="5"/>
        <v>19603.926634000018</v>
      </c>
      <c r="BB25" s="200">
        <f t="shared" si="5"/>
        <v>19603.926634000018</v>
      </c>
      <c r="BC25" s="200">
        <f t="shared" si="5"/>
        <v>19603.926634000018</v>
      </c>
      <c r="BD25" s="200">
        <f t="shared" si="5"/>
        <v>19603.926634000018</v>
      </c>
      <c r="BE25" s="200">
        <f t="shared" si="5"/>
        <v>19603.926634000018</v>
      </c>
      <c r="BF25" s="200">
        <f t="shared" si="5"/>
        <v>19603.926634000018</v>
      </c>
      <c r="BG25" s="200">
        <f t="shared" si="5"/>
        <v>19603.926634000018</v>
      </c>
      <c r="BH25" s="200">
        <f t="shared" si="5"/>
        <v>19603.926634000018</v>
      </c>
      <c r="BI25" s="200">
        <f t="shared" si="5"/>
        <v>19603.926634000018</v>
      </c>
    </row>
    <row r="26" spans="1:61" x14ac:dyDescent="0.6">
      <c r="A26" s="57"/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</row>
    <row r="27" spans="1:61" x14ac:dyDescent="0.6">
      <c r="A27" s="59" t="str">
        <f>'Expense Sheet'!A14</f>
        <v>Depreciation</v>
      </c>
      <c r="B27" s="194">
        <f>'Expense Sheet'!B14</f>
        <v>0</v>
      </c>
      <c r="C27" s="194">
        <f>'Expense Sheet'!C14</f>
        <v>0</v>
      </c>
      <c r="D27" s="194">
        <f>'Expense Sheet'!D14</f>
        <v>0</v>
      </c>
      <c r="E27" s="194">
        <f>'Expense Sheet'!E14</f>
        <v>0</v>
      </c>
      <c r="F27" s="194">
        <f>'Expense Sheet'!F14</f>
        <v>0</v>
      </c>
      <c r="G27" s="194">
        <f>'Expense Sheet'!G14</f>
        <v>0</v>
      </c>
      <c r="H27" s="194">
        <f>'Expense Sheet'!H14</f>
        <v>0</v>
      </c>
      <c r="I27" s="194">
        <f>'Expense Sheet'!I14</f>
        <v>0</v>
      </c>
      <c r="J27" s="194">
        <f>'Expense Sheet'!J14</f>
        <v>0</v>
      </c>
      <c r="K27" s="194">
        <f>'Expense Sheet'!K14</f>
        <v>0</v>
      </c>
      <c r="L27" s="194">
        <f>'Expense Sheet'!L14</f>
        <v>0</v>
      </c>
      <c r="M27" s="194">
        <f>'Expense Sheet'!M14</f>
        <v>0</v>
      </c>
      <c r="N27" s="194">
        <f>'Expense Sheet'!N14</f>
        <v>0</v>
      </c>
      <c r="O27" s="194">
        <f>'Expense Sheet'!O14</f>
        <v>0</v>
      </c>
      <c r="P27" s="194">
        <f>'Expense Sheet'!P14</f>
        <v>0</v>
      </c>
      <c r="Q27" s="194">
        <f>'Expense Sheet'!Q14</f>
        <v>0</v>
      </c>
      <c r="R27" s="194">
        <f>'Expense Sheet'!R14</f>
        <v>0</v>
      </c>
      <c r="S27" s="194">
        <f>'Expense Sheet'!S14</f>
        <v>0</v>
      </c>
      <c r="T27" s="194">
        <f>'Expense Sheet'!T14</f>
        <v>0</v>
      </c>
      <c r="U27" s="194">
        <f>'Expense Sheet'!U14</f>
        <v>0</v>
      </c>
      <c r="V27" s="194">
        <f>'Expense Sheet'!V14</f>
        <v>0</v>
      </c>
      <c r="W27" s="194">
        <f>'Expense Sheet'!W14</f>
        <v>0</v>
      </c>
      <c r="X27" s="194">
        <f>'Expense Sheet'!X14</f>
        <v>0</v>
      </c>
      <c r="Y27" s="194">
        <f>'Expense Sheet'!Y14</f>
        <v>0</v>
      </c>
      <c r="Z27" s="194">
        <f>'Expense Sheet'!Z14</f>
        <v>0</v>
      </c>
      <c r="AA27" s="194">
        <f>'Expense Sheet'!AA14</f>
        <v>0</v>
      </c>
      <c r="AB27" s="194">
        <f>'Expense Sheet'!AB14</f>
        <v>0</v>
      </c>
      <c r="AC27" s="194">
        <f>'Expense Sheet'!AC14</f>
        <v>0</v>
      </c>
      <c r="AD27" s="194">
        <f>'Expense Sheet'!AD14</f>
        <v>0</v>
      </c>
      <c r="AE27" s="194">
        <f>'Expense Sheet'!AE14</f>
        <v>0</v>
      </c>
      <c r="AF27" s="194">
        <f>'Expense Sheet'!AF14</f>
        <v>0</v>
      </c>
      <c r="AG27" s="194">
        <f>'Expense Sheet'!AG14</f>
        <v>0</v>
      </c>
      <c r="AH27" s="194">
        <f>'Expense Sheet'!AH14</f>
        <v>0</v>
      </c>
      <c r="AI27" s="194">
        <f>'Expense Sheet'!AI14</f>
        <v>0</v>
      </c>
      <c r="AJ27" s="194">
        <f>'Expense Sheet'!AJ14</f>
        <v>0</v>
      </c>
      <c r="AK27" s="194">
        <f>'Expense Sheet'!AK14</f>
        <v>0</v>
      </c>
      <c r="AL27" s="194">
        <f>'Expense Sheet'!AL14</f>
        <v>0</v>
      </c>
      <c r="AM27" s="194">
        <f>'Expense Sheet'!AM14</f>
        <v>0</v>
      </c>
      <c r="AN27" s="194">
        <f>'Expense Sheet'!AN14</f>
        <v>0</v>
      </c>
      <c r="AO27" s="194">
        <f>'Expense Sheet'!AO14</f>
        <v>0</v>
      </c>
      <c r="AP27" s="194">
        <f>'Expense Sheet'!AP14</f>
        <v>0</v>
      </c>
      <c r="AQ27" s="194">
        <f>'Expense Sheet'!AQ14</f>
        <v>0</v>
      </c>
      <c r="AR27" s="194">
        <f>'Expense Sheet'!AR14</f>
        <v>0</v>
      </c>
      <c r="AS27" s="194">
        <f>'Expense Sheet'!AS14</f>
        <v>0</v>
      </c>
      <c r="AT27" s="194">
        <f>'Expense Sheet'!AT14</f>
        <v>0</v>
      </c>
      <c r="AU27" s="194">
        <f>'Expense Sheet'!AU14</f>
        <v>0</v>
      </c>
      <c r="AV27" s="194">
        <f>'Expense Sheet'!AV14</f>
        <v>0</v>
      </c>
      <c r="AW27" s="194">
        <f>'Expense Sheet'!AW14</f>
        <v>0</v>
      </c>
      <c r="AX27" s="194">
        <f>'Expense Sheet'!AX14</f>
        <v>0</v>
      </c>
      <c r="AY27" s="194">
        <f>'Expense Sheet'!AY14</f>
        <v>0</v>
      </c>
      <c r="AZ27" s="194">
        <f>'Expense Sheet'!AZ14</f>
        <v>0</v>
      </c>
      <c r="BA27" s="194">
        <f>'Expense Sheet'!BA14</f>
        <v>0</v>
      </c>
      <c r="BB27" s="194">
        <f>'Expense Sheet'!BB14</f>
        <v>0</v>
      </c>
      <c r="BC27" s="194">
        <f>'Expense Sheet'!BC14</f>
        <v>0</v>
      </c>
      <c r="BD27" s="194">
        <f>'Expense Sheet'!BD14</f>
        <v>0</v>
      </c>
      <c r="BE27" s="194">
        <f>'Expense Sheet'!BE14</f>
        <v>0</v>
      </c>
      <c r="BF27" s="194">
        <f>'Expense Sheet'!BF14</f>
        <v>0</v>
      </c>
      <c r="BG27" s="194">
        <f>'Expense Sheet'!BG14</f>
        <v>0</v>
      </c>
      <c r="BH27" s="194">
        <f>'Expense Sheet'!BH14</f>
        <v>0</v>
      </c>
      <c r="BI27" s="194">
        <f>'Expense Sheet'!BI14</f>
        <v>0</v>
      </c>
    </row>
    <row r="28" spans="1:61" x14ac:dyDescent="0.6">
      <c r="A28" s="57"/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</row>
    <row r="29" spans="1:61" x14ac:dyDescent="0.6">
      <c r="A29" s="57" t="s">
        <v>180</v>
      </c>
      <c r="B29" s="200">
        <f>B25-B27</f>
        <v>8450</v>
      </c>
      <c r="C29" s="200">
        <f t="shared" ref="C29:BI29" si="6">C25-C27</f>
        <v>8450</v>
      </c>
      <c r="D29" s="200">
        <f t="shared" si="6"/>
        <v>8450</v>
      </c>
      <c r="E29" s="200">
        <f t="shared" si="6"/>
        <v>8450</v>
      </c>
      <c r="F29" s="200">
        <f t="shared" si="6"/>
        <v>8450</v>
      </c>
      <c r="G29" s="200">
        <f t="shared" si="6"/>
        <v>8450</v>
      </c>
      <c r="H29" s="200">
        <f t="shared" si="6"/>
        <v>8450</v>
      </c>
      <c r="I29" s="200">
        <f t="shared" si="6"/>
        <v>8450</v>
      </c>
      <c r="J29" s="200">
        <f t="shared" si="6"/>
        <v>8450</v>
      </c>
      <c r="K29" s="200">
        <f t="shared" si="6"/>
        <v>8450</v>
      </c>
      <c r="L29" s="200">
        <f t="shared" si="6"/>
        <v>8450</v>
      </c>
      <c r="M29" s="200">
        <f t="shared" si="6"/>
        <v>8450</v>
      </c>
      <c r="N29" s="200">
        <f t="shared" si="6"/>
        <v>10761.000000000007</v>
      </c>
      <c r="O29" s="200">
        <f t="shared" si="6"/>
        <v>10761.000000000007</v>
      </c>
      <c r="P29" s="200">
        <f t="shared" si="6"/>
        <v>10761.000000000007</v>
      </c>
      <c r="Q29" s="200">
        <f t="shared" si="6"/>
        <v>10761.000000000007</v>
      </c>
      <c r="R29" s="200">
        <f t="shared" si="6"/>
        <v>10761.000000000007</v>
      </c>
      <c r="S29" s="200">
        <f t="shared" si="6"/>
        <v>10761.000000000007</v>
      </c>
      <c r="T29" s="200">
        <f t="shared" si="6"/>
        <v>10761.000000000007</v>
      </c>
      <c r="U29" s="200">
        <f t="shared" si="6"/>
        <v>10761.000000000007</v>
      </c>
      <c r="V29" s="200">
        <f t="shared" si="6"/>
        <v>10761.000000000007</v>
      </c>
      <c r="W29" s="200">
        <f t="shared" si="6"/>
        <v>10761.000000000007</v>
      </c>
      <c r="X29" s="200">
        <f t="shared" si="6"/>
        <v>10761.000000000007</v>
      </c>
      <c r="Y29" s="200">
        <f t="shared" si="6"/>
        <v>10761.000000000007</v>
      </c>
      <c r="Z29" s="200">
        <f t="shared" si="6"/>
        <v>13368.040000000015</v>
      </c>
      <c r="AA29" s="200">
        <f t="shared" si="6"/>
        <v>13368.040000000015</v>
      </c>
      <c r="AB29" s="200">
        <f t="shared" si="6"/>
        <v>13368.040000000015</v>
      </c>
      <c r="AC29" s="200">
        <f t="shared" si="6"/>
        <v>13368.040000000015</v>
      </c>
      <c r="AD29" s="200">
        <f t="shared" si="6"/>
        <v>13368.040000000015</v>
      </c>
      <c r="AE29" s="200">
        <f t="shared" si="6"/>
        <v>13368.040000000015</v>
      </c>
      <c r="AF29" s="200">
        <f t="shared" si="6"/>
        <v>13368.040000000015</v>
      </c>
      <c r="AG29" s="200">
        <f t="shared" si="6"/>
        <v>13368.040000000015</v>
      </c>
      <c r="AH29" s="200">
        <f t="shared" si="6"/>
        <v>13368.040000000015</v>
      </c>
      <c r="AI29" s="200">
        <f t="shared" si="6"/>
        <v>13368.040000000015</v>
      </c>
      <c r="AJ29" s="200">
        <f t="shared" si="6"/>
        <v>13368.040000000015</v>
      </c>
      <c r="AK29" s="200">
        <f t="shared" si="6"/>
        <v>13368.040000000015</v>
      </c>
      <c r="AL29" s="200">
        <f t="shared" si="6"/>
        <v>16303.692600000017</v>
      </c>
      <c r="AM29" s="200">
        <f t="shared" si="6"/>
        <v>16303.692600000017</v>
      </c>
      <c r="AN29" s="200">
        <f t="shared" si="6"/>
        <v>16303.692600000017</v>
      </c>
      <c r="AO29" s="200">
        <f t="shared" si="6"/>
        <v>16303.692600000017</v>
      </c>
      <c r="AP29" s="200">
        <f t="shared" si="6"/>
        <v>16303.692600000017</v>
      </c>
      <c r="AQ29" s="200">
        <f t="shared" si="6"/>
        <v>16303.692600000017</v>
      </c>
      <c r="AR29" s="200">
        <f t="shared" si="6"/>
        <v>16303.692600000017</v>
      </c>
      <c r="AS29" s="200">
        <f t="shared" si="6"/>
        <v>16303.692600000017</v>
      </c>
      <c r="AT29" s="200">
        <f t="shared" si="6"/>
        <v>16303.692600000017</v>
      </c>
      <c r="AU29" s="200">
        <f t="shared" si="6"/>
        <v>16303.692600000017</v>
      </c>
      <c r="AV29" s="200">
        <f t="shared" si="6"/>
        <v>16303.692600000017</v>
      </c>
      <c r="AW29" s="200">
        <f t="shared" si="6"/>
        <v>16303.692600000017</v>
      </c>
      <c r="AX29" s="200">
        <f t="shared" si="6"/>
        <v>19603.926634000018</v>
      </c>
      <c r="AY29" s="200">
        <f t="shared" si="6"/>
        <v>19603.926634000018</v>
      </c>
      <c r="AZ29" s="200">
        <f t="shared" si="6"/>
        <v>19603.926634000018</v>
      </c>
      <c r="BA29" s="200">
        <f t="shared" si="6"/>
        <v>19603.926634000018</v>
      </c>
      <c r="BB29" s="200">
        <f t="shared" si="6"/>
        <v>19603.926634000018</v>
      </c>
      <c r="BC29" s="200">
        <f t="shared" si="6"/>
        <v>19603.926634000018</v>
      </c>
      <c r="BD29" s="200">
        <f t="shared" si="6"/>
        <v>19603.926634000018</v>
      </c>
      <c r="BE29" s="200">
        <f t="shared" si="6"/>
        <v>19603.926634000018</v>
      </c>
      <c r="BF29" s="200">
        <f t="shared" si="6"/>
        <v>19603.926634000018</v>
      </c>
      <c r="BG29" s="200">
        <f t="shared" si="6"/>
        <v>19603.926634000018</v>
      </c>
      <c r="BH29" s="200">
        <f t="shared" si="6"/>
        <v>19603.926634000018</v>
      </c>
      <c r="BI29" s="200">
        <f t="shared" si="6"/>
        <v>19603.926634000018</v>
      </c>
    </row>
    <row r="30" spans="1:61" x14ac:dyDescent="0.6">
      <c r="A30" s="57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</row>
    <row r="31" spans="1:61" x14ac:dyDescent="0.6">
      <c r="A31" s="58" t="s">
        <v>171</v>
      </c>
      <c r="B31" s="194">
        <f>IF(SUM(B29:M29)&gt;0,SUM(B29:M29)*Assumptions!$B$8/12,0)</f>
        <v>1774.5</v>
      </c>
      <c r="C31" s="194">
        <f>IF(SUM(B29:M29)&gt;0,SUM(B29:M29)*Assumptions!$B$8/12,0)</f>
        <v>1774.5</v>
      </c>
      <c r="D31" s="194">
        <f>IF(SUM(B29:M29)&gt;0,SUM(B29:M29)*Assumptions!$B$8/12,0)</f>
        <v>1774.5</v>
      </c>
      <c r="E31" s="194">
        <f>IF(SUM(B29:M29)&gt;0,SUM(B29:M29)*Assumptions!$B$8/12,0)</f>
        <v>1774.5</v>
      </c>
      <c r="F31" s="194">
        <f>IF(SUM(B29:M29)&gt;0,SUM(B29:M29)*Assumptions!$B$8/12,0)</f>
        <v>1774.5</v>
      </c>
      <c r="G31" s="194">
        <f>IF(SUM(B29:M29)&gt;0,SUM(B29:M29)*Assumptions!$B$8/12,0)</f>
        <v>1774.5</v>
      </c>
      <c r="H31" s="194">
        <f>IF(SUM(B29:M29)&gt;0,SUM(B29:M29)*Assumptions!$B$8/12,0)</f>
        <v>1774.5</v>
      </c>
      <c r="I31" s="194">
        <f>IF(SUM(B29:M29)&gt;0,SUM(B29:M29)*Assumptions!$B$8/12,0)</f>
        <v>1774.5</v>
      </c>
      <c r="J31" s="194">
        <f>IF(SUM(B29:M29)&gt;0,SUM(B29:M29)*Assumptions!$B$8/12,0)</f>
        <v>1774.5</v>
      </c>
      <c r="K31" s="194">
        <f>IF(SUM(B29:M29)&gt;0,SUM(B29:M29)*Assumptions!$B$8/12,0)</f>
        <v>1774.5</v>
      </c>
      <c r="L31" s="194">
        <f>IF(SUM(B29:M29)&gt;0,SUM(B29:M29)*Assumptions!$B$8/12,0)</f>
        <v>1774.5</v>
      </c>
      <c r="M31" s="194">
        <f>IF(SUM(B29:M29)&gt;0,SUM(B29:M29)*Assumptions!$B$8/12,0)</f>
        <v>1774.5</v>
      </c>
      <c r="N31" s="194">
        <f>IF(SUM(N29:Y29)&gt;0,SUM(N29:Y29)*Assumptions!$B$8/12,0)</f>
        <v>2259.8100000000009</v>
      </c>
      <c r="O31" s="194">
        <f>IF(SUM(N29:Y29)&gt;0,SUM(N29:Y29)*Assumptions!$B$8/12,0)</f>
        <v>2259.8100000000009</v>
      </c>
      <c r="P31" s="194">
        <f>IF(SUM(N29:Y29)&gt;0,SUM(N29:Y29)*Assumptions!$B$8/12,0)</f>
        <v>2259.8100000000009</v>
      </c>
      <c r="Q31" s="194">
        <f>IF(SUM(N29:Y29)&gt;0,SUM(N29:Y29)*Assumptions!$B$8/12,0)</f>
        <v>2259.8100000000009</v>
      </c>
      <c r="R31" s="194">
        <f>IF(SUM(N29:Y29)&gt;0,SUM(N29:Y29)*Assumptions!$B$8/12,0)</f>
        <v>2259.8100000000009</v>
      </c>
      <c r="S31" s="194">
        <f>IF(SUM(N29:Y29)&gt;0,SUM(N29:Y29)*Assumptions!$B$8/12,0)</f>
        <v>2259.8100000000009</v>
      </c>
      <c r="T31" s="194">
        <f>IF(SUM(N29:Y29)&gt;0,SUM(N29:Y29)*Assumptions!$B$8/12,0)</f>
        <v>2259.8100000000009</v>
      </c>
      <c r="U31" s="194">
        <f>IF(SUM(N29:Y29)&gt;0,SUM(N29:Y29)*Assumptions!$B$8/12,0)</f>
        <v>2259.8100000000009</v>
      </c>
      <c r="V31" s="194">
        <f>IF(SUM(N29:Y29)&gt;0,SUM(N29:Y29)*Assumptions!$B$8/12,0)</f>
        <v>2259.8100000000009</v>
      </c>
      <c r="W31" s="194">
        <f>IF(SUM(N29:Y29)&gt;0,SUM(N29:Y29)*Assumptions!$B$8/12,0)</f>
        <v>2259.8100000000009</v>
      </c>
      <c r="X31" s="194">
        <f>IF(SUM(N29:Y29)&gt;0,SUM(N29:Y29)*Assumptions!$B$8/12,0)</f>
        <v>2259.8100000000009</v>
      </c>
      <c r="Y31" s="194">
        <f>IF(SUM(N29:Y29)&gt;0,SUM(N29:Y29)*Assumptions!$B$8/12,0)</f>
        <v>2259.8100000000009</v>
      </c>
      <c r="Z31" s="194">
        <f>IF(SUM(Z29:AK29)&gt;0,SUM(Z29:AK29)*Assumptions!$B$8/12,0)</f>
        <v>2807.2884000000017</v>
      </c>
      <c r="AA31" s="194">
        <f>IF(SUM(Z29:AK29)&gt;0,SUM(Z29:AK29)*Assumptions!$B$8/12,0)</f>
        <v>2807.2884000000017</v>
      </c>
      <c r="AB31" s="194">
        <f>IF(SUM(Z29:AK29)&gt;0,SUM(Z29:AK29)*Assumptions!$B$8/12,0)</f>
        <v>2807.2884000000017</v>
      </c>
      <c r="AC31" s="194">
        <f>IF(SUM(Z29:AK29)&gt;0,SUM(Z29:AK29)*Assumptions!$B$8/12,0)</f>
        <v>2807.2884000000017</v>
      </c>
      <c r="AD31" s="194">
        <f>IF(SUM(Z29:AK29)&gt;0,SUM(Z29:AK29)*Assumptions!$B$8/12,0)</f>
        <v>2807.2884000000017</v>
      </c>
      <c r="AE31" s="194">
        <f>IF(SUM(Z29:AK29)&gt;0,SUM(Z29:AK29)*Assumptions!$B$8/12,0)</f>
        <v>2807.2884000000017</v>
      </c>
      <c r="AF31" s="194">
        <f>IF(SUM(Z29:AK29)&gt;0,SUM(Z29:AK29)*Assumptions!$B$8/12,0)</f>
        <v>2807.2884000000017</v>
      </c>
      <c r="AG31" s="194">
        <f>IF(SUM(Z29:AK29)&gt;0,SUM(Z29:AK29)*Assumptions!$B$8/12,0)</f>
        <v>2807.2884000000017</v>
      </c>
      <c r="AH31" s="194">
        <f>IF(SUM(Z29:AK29)&gt;0,SUM(Z29:AK29)*Assumptions!$B$8/12,0)</f>
        <v>2807.2884000000017</v>
      </c>
      <c r="AI31" s="194">
        <f>IF(SUM(Z29:AK29)&gt;0,SUM(Z29:AK29)*Assumptions!$B$8/12,0)</f>
        <v>2807.2884000000017</v>
      </c>
      <c r="AJ31" s="194">
        <f>IF(SUM(Z29:AK29)&gt;0,SUM(Z29:AK29)*Assumptions!$B$8/12,0)</f>
        <v>2807.2884000000017</v>
      </c>
      <c r="AK31" s="194">
        <f>IF(SUM(Z29:AK29)&gt;0,SUM(Z29:AK29)*Assumptions!$B$8/12,0)</f>
        <v>2807.2884000000017</v>
      </c>
      <c r="AL31" s="194">
        <f>IF(SUM(AL29:AW29)&gt;0,SUM(AL29:AW29)*Assumptions!$B$8/12,0)</f>
        <v>3423.7754460000019</v>
      </c>
      <c r="AM31" s="194">
        <f>IF(SUM(AL29:AW29)&gt;0,SUM(AL29:AW29)*Assumptions!$B$8/12,0)</f>
        <v>3423.7754460000019</v>
      </c>
      <c r="AN31" s="194">
        <f>IF(SUM(AL29:AW29)&gt;0,SUM(AL29:AW29)*Assumptions!$B$8/12,0)</f>
        <v>3423.7754460000019</v>
      </c>
      <c r="AO31" s="194">
        <f>IF(SUM(AL29:AW29)&gt;0,SUM(AL29:AW29)*Assumptions!$B$8/12,0)</f>
        <v>3423.7754460000019</v>
      </c>
      <c r="AP31" s="194">
        <f>IF(SUM(AL29:AW29)&gt;0,SUM(AL29:AW29)*Assumptions!$B$8/12,0)</f>
        <v>3423.7754460000019</v>
      </c>
      <c r="AQ31" s="194">
        <f>IF(SUM(AL29:AW29)&gt;0,SUM(AL29:AW29)*Assumptions!$B$8/12,0)</f>
        <v>3423.7754460000019</v>
      </c>
      <c r="AR31" s="194">
        <f>IF(SUM(AL29:AW29)&gt;0,SUM(AL29:AW29)*Assumptions!$B$8/12,0)</f>
        <v>3423.7754460000019</v>
      </c>
      <c r="AS31" s="194">
        <f>IF(SUM(AL29:AW29)&gt;0,SUM(AL29:AW29)*Assumptions!$B$8/12,0)</f>
        <v>3423.7754460000019</v>
      </c>
      <c r="AT31" s="194">
        <f>IF(SUM(AL29:AW29)&gt;0,SUM(AL29:AW29)*Assumptions!$B$8/12,0)</f>
        <v>3423.7754460000019</v>
      </c>
      <c r="AU31" s="194">
        <f>IF(SUM(AL29:AW29)&gt;0,SUM(AL29:AW29)*Assumptions!$B$8/12,0)</f>
        <v>3423.7754460000019</v>
      </c>
      <c r="AV31" s="194">
        <f>IF(SUM(AL29:AW29)&gt;0,SUM(AL29:AW29)*Assumptions!$B$8/12,0)</f>
        <v>3423.7754460000019</v>
      </c>
      <c r="AW31" s="194">
        <f>IF(SUM(AL29:AW29)&gt;0,SUM(AL29:AW29)*Assumptions!$B$8/12,0)</f>
        <v>3423.7754460000019</v>
      </c>
      <c r="AX31" s="194">
        <f>IF(SUM(AX29:BI29)&gt;0,SUM(AX29:BI29)*Assumptions!$B$8/12,0)</f>
        <v>4116.8245931400043</v>
      </c>
      <c r="AY31" s="194">
        <f>IF(SUM(AX29:BI29)&gt;0,SUM(AX29:BI29)*Assumptions!$B$8/12,0)</f>
        <v>4116.8245931400043</v>
      </c>
      <c r="AZ31" s="194">
        <f>IF(SUM(AX29:BI29)&gt;0,SUM(AX29:BI29)*Assumptions!$B$8/12,0)</f>
        <v>4116.8245931400043</v>
      </c>
      <c r="BA31" s="194">
        <f>IF(SUM(AX29:BI29)&gt;0,SUM(AX29:BI29)*Assumptions!$B$8/12,0)</f>
        <v>4116.8245931400043</v>
      </c>
      <c r="BB31" s="194">
        <f>IF(SUM(AX29:BI29)&gt;0,SUM(AX29:BI29)*Assumptions!$B$8/12,0)</f>
        <v>4116.8245931400043</v>
      </c>
      <c r="BC31" s="194">
        <f>IF(SUM(AX29:BI29)&gt;0,SUM(AX29:BI29)*Assumptions!$B$8/12,0)</f>
        <v>4116.8245931400043</v>
      </c>
      <c r="BD31" s="194">
        <f>IF(SUM(AX29:BI29)&gt;0,SUM(AX29:BI29)*Assumptions!$B$8/12,0)</f>
        <v>4116.8245931400043</v>
      </c>
      <c r="BE31" s="194">
        <f>IF(SUM(AX29:BI29)&gt;0,SUM(AX29:BI29)*Assumptions!$B$8/12,0)</f>
        <v>4116.8245931400043</v>
      </c>
      <c r="BF31" s="194">
        <f>IF(SUM(AX29:BI29)&gt;0,SUM(AX29:BI29)*Assumptions!$B$8/12,0)</f>
        <v>4116.8245931400043</v>
      </c>
      <c r="BG31" s="194">
        <f>IF(SUM(AX29:BI29)&gt;0,SUM(AX29:BI29)*Assumptions!$B$8/12,0)</f>
        <v>4116.8245931400043</v>
      </c>
      <c r="BH31" s="194">
        <f>IF(SUM(AX29:BI29)&gt;0,SUM(AX29:BI29)*Assumptions!$B$8/12,0)</f>
        <v>4116.8245931400043</v>
      </c>
      <c r="BI31" s="194">
        <f>IF(SUM(AX29:BI29)&gt;0,SUM(AX29:BI29)*Assumptions!$B$8/12,0)</f>
        <v>4116.8245931400043</v>
      </c>
    </row>
    <row r="32" spans="1:61" x14ac:dyDescent="0.6">
      <c r="A32" s="57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</row>
    <row r="33" spans="1:61" ht="15.9" thickBot="1" x14ac:dyDescent="0.65">
      <c r="A33" s="60" t="s">
        <v>53</v>
      </c>
      <c r="B33" s="193">
        <f>B29-B31</f>
        <v>6675.5</v>
      </c>
      <c r="C33" s="193">
        <f t="shared" ref="C33:BI33" si="7">C29-C31</f>
        <v>6675.5</v>
      </c>
      <c r="D33" s="193">
        <f t="shared" si="7"/>
        <v>6675.5</v>
      </c>
      <c r="E33" s="193">
        <f t="shared" si="7"/>
        <v>6675.5</v>
      </c>
      <c r="F33" s="193">
        <f t="shared" si="7"/>
        <v>6675.5</v>
      </c>
      <c r="G33" s="193">
        <f t="shared" si="7"/>
        <v>6675.5</v>
      </c>
      <c r="H33" s="193">
        <f t="shared" si="7"/>
        <v>6675.5</v>
      </c>
      <c r="I33" s="193">
        <f t="shared" si="7"/>
        <v>6675.5</v>
      </c>
      <c r="J33" s="193">
        <f t="shared" si="7"/>
        <v>6675.5</v>
      </c>
      <c r="K33" s="193">
        <f t="shared" si="7"/>
        <v>6675.5</v>
      </c>
      <c r="L33" s="193">
        <f t="shared" si="7"/>
        <v>6675.5</v>
      </c>
      <c r="M33" s="193">
        <f t="shared" si="7"/>
        <v>6675.5</v>
      </c>
      <c r="N33" s="193">
        <f t="shared" si="7"/>
        <v>8501.190000000006</v>
      </c>
      <c r="O33" s="193">
        <f t="shared" si="7"/>
        <v>8501.190000000006</v>
      </c>
      <c r="P33" s="193">
        <f t="shared" si="7"/>
        <v>8501.190000000006</v>
      </c>
      <c r="Q33" s="193">
        <f t="shared" si="7"/>
        <v>8501.190000000006</v>
      </c>
      <c r="R33" s="193">
        <f t="shared" si="7"/>
        <v>8501.190000000006</v>
      </c>
      <c r="S33" s="193">
        <f t="shared" si="7"/>
        <v>8501.190000000006</v>
      </c>
      <c r="T33" s="193">
        <f t="shared" si="7"/>
        <v>8501.190000000006</v>
      </c>
      <c r="U33" s="193">
        <f t="shared" si="7"/>
        <v>8501.190000000006</v>
      </c>
      <c r="V33" s="193">
        <f t="shared" si="7"/>
        <v>8501.190000000006</v>
      </c>
      <c r="W33" s="193">
        <f t="shared" si="7"/>
        <v>8501.190000000006</v>
      </c>
      <c r="X33" s="193">
        <f t="shared" si="7"/>
        <v>8501.190000000006</v>
      </c>
      <c r="Y33" s="193">
        <f t="shared" si="7"/>
        <v>8501.190000000006</v>
      </c>
      <c r="Z33" s="193">
        <f t="shared" si="7"/>
        <v>10560.751600000014</v>
      </c>
      <c r="AA33" s="193">
        <f t="shared" si="7"/>
        <v>10560.751600000014</v>
      </c>
      <c r="AB33" s="193">
        <f t="shared" si="7"/>
        <v>10560.751600000014</v>
      </c>
      <c r="AC33" s="193">
        <f t="shared" si="7"/>
        <v>10560.751600000014</v>
      </c>
      <c r="AD33" s="193">
        <f t="shared" si="7"/>
        <v>10560.751600000014</v>
      </c>
      <c r="AE33" s="193">
        <f t="shared" si="7"/>
        <v>10560.751600000014</v>
      </c>
      <c r="AF33" s="193">
        <f t="shared" si="7"/>
        <v>10560.751600000014</v>
      </c>
      <c r="AG33" s="193">
        <f t="shared" si="7"/>
        <v>10560.751600000014</v>
      </c>
      <c r="AH33" s="193">
        <f t="shared" si="7"/>
        <v>10560.751600000014</v>
      </c>
      <c r="AI33" s="193">
        <f t="shared" si="7"/>
        <v>10560.751600000014</v>
      </c>
      <c r="AJ33" s="193">
        <f t="shared" si="7"/>
        <v>10560.751600000014</v>
      </c>
      <c r="AK33" s="193">
        <f t="shared" si="7"/>
        <v>10560.751600000014</v>
      </c>
      <c r="AL33" s="193">
        <f t="shared" si="7"/>
        <v>12879.917154000015</v>
      </c>
      <c r="AM33" s="193">
        <f t="shared" si="7"/>
        <v>12879.917154000015</v>
      </c>
      <c r="AN33" s="193">
        <f t="shared" si="7"/>
        <v>12879.917154000015</v>
      </c>
      <c r="AO33" s="193">
        <f t="shared" si="7"/>
        <v>12879.917154000015</v>
      </c>
      <c r="AP33" s="193">
        <f t="shared" si="7"/>
        <v>12879.917154000015</v>
      </c>
      <c r="AQ33" s="193">
        <f t="shared" si="7"/>
        <v>12879.917154000015</v>
      </c>
      <c r="AR33" s="193">
        <f t="shared" si="7"/>
        <v>12879.917154000015</v>
      </c>
      <c r="AS33" s="193">
        <f t="shared" si="7"/>
        <v>12879.917154000015</v>
      </c>
      <c r="AT33" s="193">
        <f t="shared" si="7"/>
        <v>12879.917154000015</v>
      </c>
      <c r="AU33" s="193">
        <f t="shared" si="7"/>
        <v>12879.917154000015</v>
      </c>
      <c r="AV33" s="193">
        <f t="shared" si="7"/>
        <v>12879.917154000015</v>
      </c>
      <c r="AW33" s="193">
        <f t="shared" si="7"/>
        <v>12879.917154000015</v>
      </c>
      <c r="AX33" s="193">
        <f t="shared" si="7"/>
        <v>15487.102040860012</v>
      </c>
      <c r="AY33" s="193">
        <f t="shared" si="7"/>
        <v>15487.102040860012</v>
      </c>
      <c r="AZ33" s="193">
        <f t="shared" si="7"/>
        <v>15487.102040860012</v>
      </c>
      <c r="BA33" s="193">
        <f t="shared" si="7"/>
        <v>15487.102040860012</v>
      </c>
      <c r="BB33" s="193">
        <f t="shared" si="7"/>
        <v>15487.102040860012</v>
      </c>
      <c r="BC33" s="193">
        <f t="shared" si="7"/>
        <v>15487.102040860012</v>
      </c>
      <c r="BD33" s="193">
        <f t="shared" si="7"/>
        <v>15487.102040860012</v>
      </c>
      <c r="BE33" s="193">
        <f t="shared" si="7"/>
        <v>15487.102040860012</v>
      </c>
      <c r="BF33" s="193">
        <f t="shared" si="7"/>
        <v>15487.102040860012</v>
      </c>
      <c r="BG33" s="193">
        <f t="shared" si="7"/>
        <v>15487.102040860012</v>
      </c>
      <c r="BH33" s="193">
        <f t="shared" si="7"/>
        <v>15487.102040860012</v>
      </c>
      <c r="BI33" s="193">
        <f t="shared" si="7"/>
        <v>15487.102040860012</v>
      </c>
    </row>
    <row r="34" spans="1:61" ht="15.9" thickTop="1" x14ac:dyDescent="0.6">
      <c r="A34" s="60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</row>
    <row r="35" spans="1:61" x14ac:dyDescent="0.6">
      <c r="A35" s="125" t="s">
        <v>34</v>
      </c>
      <c r="B35" s="126">
        <f t="shared" ref="B35:AG35" si="8">IFERROR(B33/B3,"")</f>
        <v>0.14203191489361702</v>
      </c>
      <c r="C35" s="126">
        <f t="shared" si="8"/>
        <v>0.14203191489361702</v>
      </c>
      <c r="D35" s="126">
        <f t="shared" si="8"/>
        <v>0.14203191489361702</v>
      </c>
      <c r="E35" s="126">
        <f t="shared" si="8"/>
        <v>0.14203191489361702</v>
      </c>
      <c r="F35" s="126">
        <f t="shared" si="8"/>
        <v>0.14203191489361702</v>
      </c>
      <c r="G35" s="126">
        <f t="shared" si="8"/>
        <v>0.14203191489361702</v>
      </c>
      <c r="H35" s="126">
        <f t="shared" si="8"/>
        <v>0.14203191489361702</v>
      </c>
      <c r="I35" s="126">
        <f t="shared" si="8"/>
        <v>0.14203191489361702</v>
      </c>
      <c r="J35" s="126">
        <f t="shared" si="8"/>
        <v>0.14203191489361702</v>
      </c>
      <c r="K35" s="126">
        <f t="shared" si="8"/>
        <v>0.14203191489361702</v>
      </c>
      <c r="L35" s="126">
        <f t="shared" si="8"/>
        <v>0.14203191489361702</v>
      </c>
      <c r="M35" s="126">
        <f t="shared" si="8"/>
        <v>0.14203191489361702</v>
      </c>
      <c r="N35" s="126">
        <f t="shared" si="8"/>
        <v>0.16443307543520319</v>
      </c>
      <c r="O35" s="126">
        <f t="shared" si="8"/>
        <v>0.16443307543520319</v>
      </c>
      <c r="P35" s="126">
        <f t="shared" si="8"/>
        <v>0.16443307543520319</v>
      </c>
      <c r="Q35" s="126">
        <f t="shared" si="8"/>
        <v>0.16443307543520319</v>
      </c>
      <c r="R35" s="126">
        <f t="shared" si="8"/>
        <v>0.16443307543520319</v>
      </c>
      <c r="S35" s="126">
        <f t="shared" si="8"/>
        <v>0.16443307543520319</v>
      </c>
      <c r="T35" s="126">
        <f t="shared" si="8"/>
        <v>0.16443307543520319</v>
      </c>
      <c r="U35" s="126">
        <f t="shared" si="8"/>
        <v>0.16443307543520319</v>
      </c>
      <c r="V35" s="126">
        <f t="shared" si="8"/>
        <v>0.16443307543520319</v>
      </c>
      <c r="W35" s="126">
        <f t="shared" si="8"/>
        <v>0.16443307543520319</v>
      </c>
      <c r="X35" s="126">
        <f t="shared" si="8"/>
        <v>0.16443307543520319</v>
      </c>
      <c r="Y35" s="126">
        <f t="shared" si="8"/>
        <v>0.16443307543520319</v>
      </c>
      <c r="Z35" s="126">
        <f t="shared" si="8"/>
        <v>0.18569986987867085</v>
      </c>
      <c r="AA35" s="126">
        <f t="shared" si="8"/>
        <v>0.18569986987867085</v>
      </c>
      <c r="AB35" s="126">
        <f t="shared" si="8"/>
        <v>0.18569986987867085</v>
      </c>
      <c r="AC35" s="126">
        <f t="shared" si="8"/>
        <v>0.18569986987867085</v>
      </c>
      <c r="AD35" s="126">
        <f t="shared" si="8"/>
        <v>0.18569986987867085</v>
      </c>
      <c r="AE35" s="126">
        <f t="shared" si="8"/>
        <v>0.18569986987867085</v>
      </c>
      <c r="AF35" s="126">
        <f t="shared" si="8"/>
        <v>0.18569986987867085</v>
      </c>
      <c r="AG35" s="126">
        <f t="shared" si="8"/>
        <v>0.18569986987867085</v>
      </c>
      <c r="AH35" s="126">
        <f t="shared" ref="AH35:BI35" si="9">IFERROR(AH33/AH3,"")</f>
        <v>0.18569986987867085</v>
      </c>
      <c r="AI35" s="126">
        <f t="shared" si="9"/>
        <v>0.18569986987867085</v>
      </c>
      <c r="AJ35" s="126">
        <f t="shared" si="9"/>
        <v>0.18569986987867085</v>
      </c>
      <c r="AK35" s="126">
        <f t="shared" si="9"/>
        <v>0.18569986987867085</v>
      </c>
      <c r="AL35" s="126">
        <f t="shared" si="9"/>
        <v>0.20589090196141135</v>
      </c>
      <c r="AM35" s="126">
        <f t="shared" si="9"/>
        <v>0.20589090196141135</v>
      </c>
      <c r="AN35" s="126">
        <f t="shared" si="9"/>
        <v>0.20589090196141135</v>
      </c>
      <c r="AO35" s="126">
        <f t="shared" si="9"/>
        <v>0.20589090196141135</v>
      </c>
      <c r="AP35" s="126">
        <f t="shared" si="9"/>
        <v>0.20589090196141135</v>
      </c>
      <c r="AQ35" s="126">
        <f t="shared" si="9"/>
        <v>0.20589090196141135</v>
      </c>
      <c r="AR35" s="126">
        <f t="shared" si="9"/>
        <v>0.20589090196141135</v>
      </c>
      <c r="AS35" s="126">
        <f t="shared" si="9"/>
        <v>0.20589090196141135</v>
      </c>
      <c r="AT35" s="126">
        <f t="shared" si="9"/>
        <v>0.20589090196141135</v>
      </c>
      <c r="AU35" s="126">
        <f t="shared" si="9"/>
        <v>0.20589090196141135</v>
      </c>
      <c r="AV35" s="126">
        <f t="shared" si="9"/>
        <v>0.20589090196141135</v>
      </c>
      <c r="AW35" s="126">
        <f t="shared" si="9"/>
        <v>0.20589090196141135</v>
      </c>
      <c r="AX35" s="126">
        <f t="shared" si="9"/>
        <v>0.22506168252168576</v>
      </c>
      <c r="AY35" s="126">
        <f t="shared" si="9"/>
        <v>0.22506168252168576</v>
      </c>
      <c r="AZ35" s="126">
        <f t="shared" si="9"/>
        <v>0.22506168252168576</v>
      </c>
      <c r="BA35" s="126">
        <f t="shared" si="9"/>
        <v>0.22506168252168576</v>
      </c>
      <c r="BB35" s="126">
        <f t="shared" si="9"/>
        <v>0.22506168252168576</v>
      </c>
      <c r="BC35" s="126">
        <f t="shared" si="9"/>
        <v>0.22506168252168576</v>
      </c>
      <c r="BD35" s="126">
        <f t="shared" si="9"/>
        <v>0.22506168252168576</v>
      </c>
      <c r="BE35" s="126">
        <f t="shared" si="9"/>
        <v>0.22506168252168576</v>
      </c>
      <c r="BF35" s="126">
        <f t="shared" si="9"/>
        <v>0.22506168252168576</v>
      </c>
      <c r="BG35" s="126">
        <f t="shared" si="9"/>
        <v>0.22506168252168576</v>
      </c>
      <c r="BH35" s="126">
        <f t="shared" si="9"/>
        <v>0.22506168252168576</v>
      </c>
      <c r="BI35" s="126">
        <f t="shared" si="9"/>
        <v>0.22506168252168576</v>
      </c>
    </row>
    <row r="37" spans="1:61" x14ac:dyDescent="0.6">
      <c r="B37" s="10"/>
      <c r="C37" s="10"/>
    </row>
    <row r="38" spans="1:61" x14ac:dyDescent="0.6">
      <c r="B38" s="10"/>
      <c r="C38" s="10"/>
    </row>
    <row r="39" spans="1:61" x14ac:dyDescent="0.6">
      <c r="B39" s="10"/>
      <c r="C39" s="10"/>
    </row>
    <row r="40" spans="1:61" x14ac:dyDescent="0.6">
      <c r="B40" s="10"/>
      <c r="C40" s="10"/>
    </row>
    <row r="41" spans="1:61" x14ac:dyDescent="0.6">
      <c r="B41" s="10"/>
      <c r="C41" s="10"/>
      <c r="D41" s="127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1"/>
  <dimension ref="A1:BI32"/>
  <sheetViews>
    <sheetView zoomScale="85" zoomScaleNormal="85" workbookViewId="0">
      <selection activeCell="A2" sqref="A2"/>
    </sheetView>
  </sheetViews>
  <sheetFormatPr defaultColWidth="9.26171875" defaultRowHeight="15.6" x14ac:dyDescent="0.6"/>
  <cols>
    <col min="1" max="1" width="43.26171875" style="10" customWidth="1"/>
    <col min="2" max="2" width="16" style="36" bestFit="1" customWidth="1"/>
    <col min="3" max="3" width="15.26171875" style="36" bestFit="1" customWidth="1"/>
    <col min="4" max="4" width="15" style="36" bestFit="1" customWidth="1"/>
    <col min="5" max="5" width="16" style="36" bestFit="1" customWidth="1"/>
    <col min="6" max="6" width="15.41796875" style="36" bestFit="1" customWidth="1"/>
    <col min="7" max="7" width="16" style="36" bestFit="1" customWidth="1"/>
    <col min="8" max="8" width="15.26171875" style="36" bestFit="1" customWidth="1"/>
    <col min="9" max="9" width="15.68359375" style="36" bestFit="1" customWidth="1"/>
    <col min="10" max="10" width="15.41796875" style="36" bestFit="1" customWidth="1"/>
    <col min="11" max="11" width="15.578125" style="36" bestFit="1" customWidth="1"/>
    <col min="12" max="12" width="15.26171875" style="36" bestFit="1" customWidth="1"/>
    <col min="13" max="13" width="15.41796875" style="36" bestFit="1" customWidth="1"/>
    <col min="14" max="14" width="15.578125" style="10" bestFit="1" customWidth="1"/>
    <col min="15" max="15" width="15.68359375" style="10" bestFit="1" customWidth="1"/>
    <col min="16" max="18" width="15.41796875" style="10" bestFit="1" customWidth="1"/>
    <col min="19" max="23" width="14.68359375" style="10" bestFit="1" customWidth="1"/>
    <col min="24" max="24" width="15.26171875" style="10" bestFit="1" customWidth="1"/>
    <col min="25" max="25" width="14.68359375" style="10" bestFit="1" customWidth="1"/>
    <col min="26" max="26" width="15.26171875" style="10" bestFit="1" customWidth="1"/>
    <col min="27" max="27" width="15" style="10" bestFit="1" customWidth="1"/>
    <col min="28" max="33" width="15.26171875" style="10" bestFit="1" customWidth="1"/>
    <col min="34" max="34" width="15.41796875" style="10" bestFit="1" customWidth="1"/>
    <col min="35" max="36" width="15" style="10" bestFit="1" customWidth="1"/>
    <col min="37" max="39" width="15.26171875" style="10" bestFit="1" customWidth="1"/>
    <col min="40" max="40" width="15.41796875" style="10" bestFit="1" customWidth="1"/>
    <col min="41" max="41" width="15.26171875" style="10" bestFit="1" customWidth="1"/>
    <col min="42" max="42" width="15" style="10" bestFit="1" customWidth="1"/>
    <col min="43" max="43" width="15.26171875" style="10" bestFit="1" customWidth="1"/>
    <col min="44" max="44" width="16.41796875" style="10" bestFit="1" customWidth="1"/>
    <col min="45" max="46" width="16.26171875" style="10" bestFit="1" customWidth="1"/>
    <col min="47" max="47" width="16.578125" style="10" bestFit="1" customWidth="1"/>
    <col min="48" max="48" width="17" style="10" bestFit="1" customWidth="1"/>
    <col min="49" max="50" width="16.26171875" style="10" bestFit="1" customWidth="1"/>
    <col min="51" max="53" width="16.578125" style="10" bestFit="1" customWidth="1"/>
    <col min="54" max="54" width="17.26171875" style="10" bestFit="1" customWidth="1"/>
    <col min="55" max="55" width="16.68359375" style="10" bestFit="1" customWidth="1"/>
    <col min="56" max="56" width="16.578125" style="10" bestFit="1" customWidth="1"/>
    <col min="57" max="58" width="17" style="10" bestFit="1" customWidth="1"/>
    <col min="59" max="59" width="16.68359375" style="10" bestFit="1" customWidth="1"/>
    <col min="60" max="61" width="16.578125" style="10" bestFit="1" customWidth="1"/>
    <col min="62" max="16384" width="9.26171875" style="10"/>
  </cols>
  <sheetData>
    <row r="1" spans="1:61" x14ac:dyDescent="0.6">
      <c r="A1" s="86"/>
    </row>
    <row r="2" spans="1:61" s="42" customFormat="1" ht="16.8" x14ac:dyDescent="0.65">
      <c r="A2" s="80" t="s">
        <v>2</v>
      </c>
      <c r="B2" s="48" t="s">
        <v>21</v>
      </c>
      <c r="C2" s="48" t="s">
        <v>22</v>
      </c>
      <c r="D2" s="48" t="s">
        <v>23</v>
      </c>
      <c r="E2" s="48" t="s">
        <v>24</v>
      </c>
      <c r="F2" s="48" t="s">
        <v>25</v>
      </c>
      <c r="G2" s="48" t="s">
        <v>26</v>
      </c>
      <c r="H2" s="48" t="s">
        <v>27</v>
      </c>
      <c r="I2" s="48" t="s">
        <v>28</v>
      </c>
      <c r="J2" s="48" t="s">
        <v>29</v>
      </c>
      <c r="K2" s="48" t="s">
        <v>30</v>
      </c>
      <c r="L2" s="48" t="s">
        <v>31</v>
      </c>
      <c r="M2" s="48" t="s">
        <v>32</v>
      </c>
      <c r="N2" s="48" t="s">
        <v>54</v>
      </c>
      <c r="O2" s="48" t="s">
        <v>55</v>
      </c>
      <c r="P2" s="48" t="s">
        <v>56</v>
      </c>
      <c r="Q2" s="48" t="s">
        <v>57</v>
      </c>
      <c r="R2" s="48" t="s">
        <v>58</v>
      </c>
      <c r="S2" s="48" t="s">
        <v>59</v>
      </c>
      <c r="T2" s="48" t="s">
        <v>60</v>
      </c>
      <c r="U2" s="48" t="s">
        <v>61</v>
      </c>
      <c r="V2" s="48" t="s">
        <v>62</v>
      </c>
      <c r="W2" s="48" t="s">
        <v>63</v>
      </c>
      <c r="X2" s="48" t="s">
        <v>64</v>
      </c>
      <c r="Y2" s="48" t="s">
        <v>65</v>
      </c>
      <c r="Z2" s="48" t="s">
        <v>66</v>
      </c>
      <c r="AA2" s="48" t="s">
        <v>67</v>
      </c>
      <c r="AB2" s="48" t="s">
        <v>68</v>
      </c>
      <c r="AC2" s="48" t="s">
        <v>69</v>
      </c>
      <c r="AD2" s="48" t="s">
        <v>70</v>
      </c>
      <c r="AE2" s="48" t="s">
        <v>71</v>
      </c>
      <c r="AF2" s="48" t="s">
        <v>72</v>
      </c>
      <c r="AG2" s="48" t="s">
        <v>73</v>
      </c>
      <c r="AH2" s="48" t="s">
        <v>74</v>
      </c>
      <c r="AI2" s="48" t="s">
        <v>75</v>
      </c>
      <c r="AJ2" s="48" t="s">
        <v>76</v>
      </c>
      <c r="AK2" s="48" t="s">
        <v>77</v>
      </c>
      <c r="AL2" s="48" t="s">
        <v>78</v>
      </c>
      <c r="AM2" s="48" t="s">
        <v>79</v>
      </c>
      <c r="AN2" s="48" t="s">
        <v>80</v>
      </c>
      <c r="AO2" s="48" t="s">
        <v>81</v>
      </c>
      <c r="AP2" s="48" t="s">
        <v>82</v>
      </c>
      <c r="AQ2" s="48" t="s">
        <v>83</v>
      </c>
      <c r="AR2" s="48" t="s">
        <v>84</v>
      </c>
      <c r="AS2" s="48" t="s">
        <v>85</v>
      </c>
      <c r="AT2" s="48" t="s">
        <v>86</v>
      </c>
      <c r="AU2" s="48" t="s">
        <v>87</v>
      </c>
      <c r="AV2" s="48" t="s">
        <v>88</v>
      </c>
      <c r="AW2" s="48" t="s">
        <v>89</v>
      </c>
      <c r="AX2" s="48" t="s">
        <v>90</v>
      </c>
      <c r="AY2" s="48" t="s">
        <v>91</v>
      </c>
      <c r="AZ2" s="48" t="s">
        <v>92</v>
      </c>
      <c r="BA2" s="48" t="s">
        <v>93</v>
      </c>
      <c r="BB2" s="48" t="s">
        <v>94</v>
      </c>
      <c r="BC2" s="48" t="s">
        <v>95</v>
      </c>
      <c r="BD2" s="48" t="s">
        <v>96</v>
      </c>
      <c r="BE2" s="48" t="s">
        <v>97</v>
      </c>
      <c r="BF2" s="48" t="s">
        <v>98</v>
      </c>
      <c r="BG2" s="48" t="s">
        <v>99</v>
      </c>
      <c r="BH2" s="48" t="s">
        <v>100</v>
      </c>
      <c r="BI2" s="48" t="s">
        <v>101</v>
      </c>
    </row>
    <row r="3" spans="1:61" x14ac:dyDescent="0.6">
      <c r="A3" s="63" t="s">
        <v>49</v>
      </c>
      <c r="B3" s="61"/>
      <c r="C3" s="61"/>
      <c r="D3" s="61"/>
      <c r="E3" s="61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</row>
    <row r="4" spans="1:61" x14ac:dyDescent="0.6">
      <c r="A4" s="64" t="str">
        <f>Depreciation!B53</f>
        <v>Renovation &amp; Interior Design</v>
      </c>
      <c r="B4" s="194">
        <f>Depreciation!C53</f>
        <v>18000</v>
      </c>
      <c r="C4" s="194">
        <f>Depreciation!D53</f>
        <v>18000</v>
      </c>
      <c r="D4" s="194">
        <f>Depreciation!E53</f>
        <v>18000</v>
      </c>
      <c r="E4" s="194">
        <f>Depreciation!F53</f>
        <v>18000</v>
      </c>
      <c r="F4" s="194">
        <f>Depreciation!G53</f>
        <v>18000</v>
      </c>
      <c r="G4" s="194">
        <f>Depreciation!H53</f>
        <v>18000</v>
      </c>
      <c r="H4" s="194">
        <f>Depreciation!I53</f>
        <v>18000</v>
      </c>
      <c r="I4" s="194">
        <f>Depreciation!J53</f>
        <v>18000</v>
      </c>
      <c r="J4" s="194">
        <f>Depreciation!K53</f>
        <v>18000</v>
      </c>
      <c r="K4" s="194">
        <f>Depreciation!L53</f>
        <v>18000</v>
      </c>
      <c r="L4" s="194">
        <f>Depreciation!M53</f>
        <v>18000</v>
      </c>
      <c r="M4" s="194">
        <f>Depreciation!N53</f>
        <v>18000</v>
      </c>
      <c r="N4" s="194">
        <f>Depreciation!O53</f>
        <v>18000</v>
      </c>
      <c r="O4" s="194">
        <f>Depreciation!P53</f>
        <v>18000</v>
      </c>
      <c r="P4" s="194">
        <f>Depreciation!Q53</f>
        <v>18000</v>
      </c>
      <c r="Q4" s="194">
        <f>Depreciation!R53</f>
        <v>18000</v>
      </c>
      <c r="R4" s="194">
        <f>Depreciation!S53</f>
        <v>18000</v>
      </c>
      <c r="S4" s="194">
        <f>Depreciation!T53</f>
        <v>18000</v>
      </c>
      <c r="T4" s="194">
        <f>Depreciation!U53</f>
        <v>18000</v>
      </c>
      <c r="U4" s="194">
        <f>Depreciation!V53</f>
        <v>18000</v>
      </c>
      <c r="V4" s="194">
        <f>Depreciation!W53</f>
        <v>18000</v>
      </c>
      <c r="W4" s="194">
        <f>Depreciation!X53</f>
        <v>18000</v>
      </c>
      <c r="X4" s="194">
        <f>Depreciation!Y53</f>
        <v>18000</v>
      </c>
      <c r="Y4" s="194">
        <f>Depreciation!Z53</f>
        <v>18000</v>
      </c>
      <c r="Z4" s="194">
        <f>Depreciation!AA53</f>
        <v>18000</v>
      </c>
      <c r="AA4" s="194">
        <f>Depreciation!AB53</f>
        <v>18000</v>
      </c>
      <c r="AB4" s="194">
        <f>Depreciation!AC53</f>
        <v>18000</v>
      </c>
      <c r="AC4" s="194">
        <f>Depreciation!AD53</f>
        <v>18000</v>
      </c>
      <c r="AD4" s="194">
        <f>Depreciation!AE53</f>
        <v>18000</v>
      </c>
      <c r="AE4" s="194">
        <f>Depreciation!AF53</f>
        <v>18000</v>
      </c>
      <c r="AF4" s="194">
        <f>Depreciation!AG53</f>
        <v>18000</v>
      </c>
      <c r="AG4" s="194">
        <f>Depreciation!AH53</f>
        <v>18000</v>
      </c>
      <c r="AH4" s="194">
        <f>Depreciation!AI53</f>
        <v>18000</v>
      </c>
      <c r="AI4" s="194">
        <f>Depreciation!AJ53</f>
        <v>18000</v>
      </c>
      <c r="AJ4" s="194">
        <f>Depreciation!AK53</f>
        <v>18000</v>
      </c>
      <c r="AK4" s="194">
        <f>Depreciation!AL53</f>
        <v>18000</v>
      </c>
      <c r="AL4" s="194">
        <f>Depreciation!AM53</f>
        <v>18000</v>
      </c>
      <c r="AM4" s="194">
        <f>Depreciation!AN53</f>
        <v>18000</v>
      </c>
      <c r="AN4" s="194">
        <f>Depreciation!AO53</f>
        <v>18000</v>
      </c>
      <c r="AO4" s="194">
        <f>Depreciation!AP53</f>
        <v>18000</v>
      </c>
      <c r="AP4" s="194">
        <f>Depreciation!AQ53</f>
        <v>18000</v>
      </c>
      <c r="AQ4" s="194">
        <f>Depreciation!AR53</f>
        <v>18000</v>
      </c>
      <c r="AR4" s="194">
        <f>Depreciation!AS53</f>
        <v>18000</v>
      </c>
      <c r="AS4" s="194">
        <f>Depreciation!AT53</f>
        <v>18000</v>
      </c>
      <c r="AT4" s="194">
        <f>Depreciation!AU53</f>
        <v>18000</v>
      </c>
      <c r="AU4" s="194">
        <f>Depreciation!AV53</f>
        <v>18000</v>
      </c>
      <c r="AV4" s="194">
        <f>Depreciation!AW53</f>
        <v>18000</v>
      </c>
      <c r="AW4" s="194">
        <f>Depreciation!AX53</f>
        <v>18000</v>
      </c>
      <c r="AX4" s="194">
        <f>Depreciation!AY53</f>
        <v>18000</v>
      </c>
      <c r="AY4" s="194">
        <f>Depreciation!AZ53</f>
        <v>18000</v>
      </c>
      <c r="AZ4" s="194">
        <f>Depreciation!BA53</f>
        <v>18000</v>
      </c>
      <c r="BA4" s="194">
        <f>Depreciation!BB53</f>
        <v>18000</v>
      </c>
      <c r="BB4" s="194">
        <f>Depreciation!BC53</f>
        <v>18000</v>
      </c>
      <c r="BC4" s="194">
        <f>Depreciation!BD53</f>
        <v>18000</v>
      </c>
      <c r="BD4" s="194">
        <f>Depreciation!BE53</f>
        <v>18000</v>
      </c>
      <c r="BE4" s="194">
        <f>Depreciation!BF53</f>
        <v>18000</v>
      </c>
      <c r="BF4" s="194">
        <f>Depreciation!BG53</f>
        <v>18000</v>
      </c>
      <c r="BG4" s="194">
        <f>Depreciation!BH53</f>
        <v>18000</v>
      </c>
      <c r="BH4" s="194">
        <f>Depreciation!BI53</f>
        <v>18000</v>
      </c>
      <c r="BI4" s="194">
        <f>Depreciation!BJ53</f>
        <v>18000</v>
      </c>
    </row>
    <row r="5" spans="1:61" x14ac:dyDescent="0.6">
      <c r="A5" s="64" t="str">
        <f>Depreciation!B54</f>
        <v>Kitchen Equipment &amp; Installation</v>
      </c>
      <c r="B5" s="194">
        <f>Depreciation!C54</f>
        <v>30000</v>
      </c>
      <c r="C5" s="194">
        <f>Depreciation!D54</f>
        <v>30000</v>
      </c>
      <c r="D5" s="194">
        <f>Depreciation!E54</f>
        <v>30000</v>
      </c>
      <c r="E5" s="194">
        <f>Depreciation!F54</f>
        <v>30000</v>
      </c>
      <c r="F5" s="194">
        <f>Depreciation!G54</f>
        <v>30000</v>
      </c>
      <c r="G5" s="194">
        <f>Depreciation!H54</f>
        <v>30000</v>
      </c>
      <c r="H5" s="194">
        <f>Depreciation!I54</f>
        <v>30000</v>
      </c>
      <c r="I5" s="194">
        <f>Depreciation!J54</f>
        <v>30000</v>
      </c>
      <c r="J5" s="194">
        <f>Depreciation!K54</f>
        <v>30000</v>
      </c>
      <c r="K5" s="194">
        <f>Depreciation!L54</f>
        <v>30000</v>
      </c>
      <c r="L5" s="194">
        <f>Depreciation!M54</f>
        <v>30000</v>
      </c>
      <c r="M5" s="194">
        <f>Depreciation!N54</f>
        <v>30000</v>
      </c>
      <c r="N5" s="194">
        <f>Depreciation!O54</f>
        <v>30000</v>
      </c>
      <c r="O5" s="194">
        <f>Depreciation!P54</f>
        <v>30000</v>
      </c>
      <c r="P5" s="194">
        <f>Depreciation!Q54</f>
        <v>30000</v>
      </c>
      <c r="Q5" s="194">
        <f>Depreciation!R54</f>
        <v>30000</v>
      </c>
      <c r="R5" s="194">
        <f>Depreciation!S54</f>
        <v>30000</v>
      </c>
      <c r="S5" s="194">
        <f>Depreciation!T54</f>
        <v>30000</v>
      </c>
      <c r="T5" s="194">
        <f>Depreciation!U54</f>
        <v>30000</v>
      </c>
      <c r="U5" s="194">
        <f>Depreciation!V54</f>
        <v>30000</v>
      </c>
      <c r="V5" s="194">
        <f>Depreciation!W54</f>
        <v>30000</v>
      </c>
      <c r="W5" s="194">
        <f>Depreciation!X54</f>
        <v>30000</v>
      </c>
      <c r="X5" s="194">
        <f>Depreciation!Y54</f>
        <v>30000</v>
      </c>
      <c r="Y5" s="194">
        <f>Depreciation!Z54</f>
        <v>30000</v>
      </c>
      <c r="Z5" s="194">
        <f>Depreciation!AA54</f>
        <v>30000</v>
      </c>
      <c r="AA5" s="194">
        <f>Depreciation!AB54</f>
        <v>30000</v>
      </c>
      <c r="AB5" s="194">
        <f>Depreciation!AC54</f>
        <v>30000</v>
      </c>
      <c r="AC5" s="194">
        <f>Depreciation!AD54</f>
        <v>30000</v>
      </c>
      <c r="AD5" s="194">
        <f>Depreciation!AE54</f>
        <v>30000</v>
      </c>
      <c r="AE5" s="194">
        <f>Depreciation!AF54</f>
        <v>30000</v>
      </c>
      <c r="AF5" s="194">
        <f>Depreciation!AG54</f>
        <v>30000</v>
      </c>
      <c r="AG5" s="194">
        <f>Depreciation!AH54</f>
        <v>30000</v>
      </c>
      <c r="AH5" s="194">
        <f>Depreciation!AI54</f>
        <v>30000</v>
      </c>
      <c r="AI5" s="194">
        <f>Depreciation!AJ54</f>
        <v>30000</v>
      </c>
      <c r="AJ5" s="194">
        <f>Depreciation!AK54</f>
        <v>30000</v>
      </c>
      <c r="AK5" s="194">
        <f>Depreciation!AL54</f>
        <v>30000</v>
      </c>
      <c r="AL5" s="194">
        <f>Depreciation!AM54</f>
        <v>30000</v>
      </c>
      <c r="AM5" s="194">
        <f>Depreciation!AN54</f>
        <v>30000</v>
      </c>
      <c r="AN5" s="194">
        <f>Depreciation!AO54</f>
        <v>30000</v>
      </c>
      <c r="AO5" s="194">
        <f>Depreciation!AP54</f>
        <v>30000</v>
      </c>
      <c r="AP5" s="194">
        <f>Depreciation!AQ54</f>
        <v>30000</v>
      </c>
      <c r="AQ5" s="194">
        <f>Depreciation!AR54</f>
        <v>30000</v>
      </c>
      <c r="AR5" s="194">
        <f>Depreciation!AS54</f>
        <v>30000</v>
      </c>
      <c r="AS5" s="194">
        <f>Depreciation!AT54</f>
        <v>30000</v>
      </c>
      <c r="AT5" s="194">
        <f>Depreciation!AU54</f>
        <v>30000</v>
      </c>
      <c r="AU5" s="194">
        <f>Depreciation!AV54</f>
        <v>30000</v>
      </c>
      <c r="AV5" s="194">
        <f>Depreciation!AW54</f>
        <v>30000</v>
      </c>
      <c r="AW5" s="194">
        <f>Depreciation!AX54</f>
        <v>30000</v>
      </c>
      <c r="AX5" s="194">
        <f>Depreciation!AY54</f>
        <v>30000</v>
      </c>
      <c r="AY5" s="194">
        <f>Depreciation!AZ54</f>
        <v>30000</v>
      </c>
      <c r="AZ5" s="194">
        <f>Depreciation!BA54</f>
        <v>30000</v>
      </c>
      <c r="BA5" s="194">
        <f>Depreciation!BB54</f>
        <v>30000</v>
      </c>
      <c r="BB5" s="194">
        <f>Depreciation!BC54</f>
        <v>30000</v>
      </c>
      <c r="BC5" s="194">
        <f>Depreciation!BD54</f>
        <v>30000</v>
      </c>
      <c r="BD5" s="194">
        <f>Depreciation!BE54</f>
        <v>30000</v>
      </c>
      <c r="BE5" s="194">
        <f>Depreciation!BF54</f>
        <v>30000</v>
      </c>
      <c r="BF5" s="194">
        <f>Depreciation!BG54</f>
        <v>30000</v>
      </c>
      <c r="BG5" s="194">
        <f>Depreciation!BH54</f>
        <v>30000</v>
      </c>
      <c r="BH5" s="194">
        <f>Depreciation!BI54</f>
        <v>30000</v>
      </c>
      <c r="BI5" s="194">
        <f>Depreciation!BJ54</f>
        <v>30000</v>
      </c>
    </row>
    <row r="6" spans="1:61" x14ac:dyDescent="0.6">
      <c r="A6" s="64" t="str">
        <f>Depreciation!B55</f>
        <v>Furniture &amp; Fixtures</v>
      </c>
      <c r="B6" s="194">
        <f>Depreciation!C55</f>
        <v>16000</v>
      </c>
      <c r="C6" s="194">
        <f>Depreciation!D55</f>
        <v>16000</v>
      </c>
      <c r="D6" s="194">
        <f>Depreciation!E55</f>
        <v>16000</v>
      </c>
      <c r="E6" s="194">
        <f>Depreciation!F55</f>
        <v>16000</v>
      </c>
      <c r="F6" s="194">
        <f>Depreciation!G55</f>
        <v>16000</v>
      </c>
      <c r="G6" s="194">
        <f>Depreciation!H55</f>
        <v>16000</v>
      </c>
      <c r="H6" s="194">
        <f>Depreciation!I55</f>
        <v>16000</v>
      </c>
      <c r="I6" s="194">
        <f>Depreciation!J55</f>
        <v>16000</v>
      </c>
      <c r="J6" s="194">
        <f>Depreciation!K55</f>
        <v>16000</v>
      </c>
      <c r="K6" s="194">
        <f>Depreciation!L55</f>
        <v>16000</v>
      </c>
      <c r="L6" s="194">
        <f>Depreciation!M55</f>
        <v>16000</v>
      </c>
      <c r="M6" s="194">
        <f>Depreciation!N55</f>
        <v>16000</v>
      </c>
      <c r="N6" s="194">
        <f>Depreciation!O55</f>
        <v>16000</v>
      </c>
      <c r="O6" s="194">
        <f>Depreciation!P55</f>
        <v>16000</v>
      </c>
      <c r="P6" s="194">
        <f>Depreciation!Q55</f>
        <v>16000</v>
      </c>
      <c r="Q6" s="194">
        <f>Depreciation!R55</f>
        <v>16000</v>
      </c>
      <c r="R6" s="194">
        <f>Depreciation!S55</f>
        <v>16000</v>
      </c>
      <c r="S6" s="194">
        <f>Depreciation!T55</f>
        <v>16000</v>
      </c>
      <c r="T6" s="194">
        <f>Depreciation!U55</f>
        <v>16000</v>
      </c>
      <c r="U6" s="194">
        <f>Depreciation!V55</f>
        <v>16000</v>
      </c>
      <c r="V6" s="194">
        <f>Depreciation!W55</f>
        <v>16000</v>
      </c>
      <c r="W6" s="194">
        <f>Depreciation!X55</f>
        <v>16000</v>
      </c>
      <c r="X6" s="194">
        <f>Depreciation!Y55</f>
        <v>16000</v>
      </c>
      <c r="Y6" s="194">
        <f>Depreciation!Z55</f>
        <v>16000</v>
      </c>
      <c r="Z6" s="194">
        <f>Depreciation!AA55</f>
        <v>16000</v>
      </c>
      <c r="AA6" s="194">
        <f>Depreciation!AB55</f>
        <v>16000</v>
      </c>
      <c r="AB6" s="194">
        <f>Depreciation!AC55</f>
        <v>16000</v>
      </c>
      <c r="AC6" s="194">
        <f>Depreciation!AD55</f>
        <v>16000</v>
      </c>
      <c r="AD6" s="194">
        <f>Depreciation!AE55</f>
        <v>16000</v>
      </c>
      <c r="AE6" s="194">
        <f>Depreciation!AF55</f>
        <v>16000</v>
      </c>
      <c r="AF6" s="194">
        <f>Depreciation!AG55</f>
        <v>16000</v>
      </c>
      <c r="AG6" s="194">
        <f>Depreciation!AH55</f>
        <v>16000</v>
      </c>
      <c r="AH6" s="194">
        <f>Depreciation!AI55</f>
        <v>16000</v>
      </c>
      <c r="AI6" s="194">
        <f>Depreciation!AJ55</f>
        <v>16000</v>
      </c>
      <c r="AJ6" s="194">
        <f>Depreciation!AK55</f>
        <v>16000</v>
      </c>
      <c r="AK6" s="194">
        <f>Depreciation!AL55</f>
        <v>16000</v>
      </c>
      <c r="AL6" s="194">
        <f>Depreciation!AM55</f>
        <v>16000</v>
      </c>
      <c r="AM6" s="194">
        <f>Depreciation!AN55</f>
        <v>16000</v>
      </c>
      <c r="AN6" s="194">
        <f>Depreciation!AO55</f>
        <v>16000</v>
      </c>
      <c r="AO6" s="194">
        <f>Depreciation!AP55</f>
        <v>16000</v>
      </c>
      <c r="AP6" s="194">
        <f>Depreciation!AQ55</f>
        <v>16000</v>
      </c>
      <c r="AQ6" s="194">
        <f>Depreciation!AR55</f>
        <v>16000</v>
      </c>
      <c r="AR6" s="194">
        <f>Depreciation!AS55</f>
        <v>16000</v>
      </c>
      <c r="AS6" s="194">
        <f>Depreciation!AT55</f>
        <v>16000</v>
      </c>
      <c r="AT6" s="194">
        <f>Depreciation!AU55</f>
        <v>16000</v>
      </c>
      <c r="AU6" s="194">
        <f>Depreciation!AV55</f>
        <v>16000</v>
      </c>
      <c r="AV6" s="194">
        <f>Depreciation!AW55</f>
        <v>16000</v>
      </c>
      <c r="AW6" s="194">
        <f>Depreciation!AX55</f>
        <v>16000</v>
      </c>
      <c r="AX6" s="194">
        <f>Depreciation!AY55</f>
        <v>16000</v>
      </c>
      <c r="AY6" s="194">
        <f>Depreciation!AZ55</f>
        <v>16000</v>
      </c>
      <c r="AZ6" s="194">
        <f>Depreciation!BA55</f>
        <v>16000</v>
      </c>
      <c r="BA6" s="194">
        <f>Depreciation!BB55</f>
        <v>16000</v>
      </c>
      <c r="BB6" s="194">
        <f>Depreciation!BC55</f>
        <v>16000</v>
      </c>
      <c r="BC6" s="194">
        <f>Depreciation!BD55</f>
        <v>16000</v>
      </c>
      <c r="BD6" s="194">
        <f>Depreciation!BE55</f>
        <v>16000</v>
      </c>
      <c r="BE6" s="194">
        <f>Depreciation!BF55</f>
        <v>16000</v>
      </c>
      <c r="BF6" s="194">
        <f>Depreciation!BG55</f>
        <v>16000</v>
      </c>
      <c r="BG6" s="194">
        <f>Depreciation!BH55</f>
        <v>16000</v>
      </c>
      <c r="BH6" s="194">
        <f>Depreciation!BI55</f>
        <v>16000</v>
      </c>
      <c r="BI6" s="194">
        <f>Depreciation!BJ55</f>
        <v>16000</v>
      </c>
    </row>
    <row r="7" spans="1:61" x14ac:dyDescent="0.6">
      <c r="A7" s="64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</row>
    <row r="8" spans="1:61" x14ac:dyDescent="0.6">
      <c r="A8" s="65" t="s">
        <v>41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</row>
    <row r="9" spans="1:61" x14ac:dyDescent="0.6">
      <c r="A9" s="51" t="s">
        <v>1</v>
      </c>
      <c r="B9" s="194">
        <f>'Monthly Income Statement '!B33+'Monthly Income Statement '!B27+'Monthly Income Statement '!B23+'Monthly Income Statement '!B4-'Monthly Income Statement '!B3+'Use of Proceeds'!B9-'Loan Schedule'!B10+'AR &amp; AP'!B13-'AR &amp; AP'!B29+'Use of Proceeds'!B19</f>
        <v>41265.5</v>
      </c>
      <c r="C9" s="194">
        <f>B9+'Monthly Income Statement '!C33+'Monthly Income Statement '!C27+'Monthly Income Statement '!C23-'Loan Schedule'!C10-'Monthly Income Statement '!C3+'Monthly Income Statement '!C4+'AR &amp; AP'!C13-'AR &amp; AP'!C29</f>
        <v>36426</v>
      </c>
      <c r="D9" s="194">
        <f>C9+'Monthly Income Statement '!D33+'Monthly Income Statement '!D27+'Monthly Income Statement '!D23-'Loan Schedule'!D10-'Monthly Income Statement '!D3+'Monthly Income Statement '!D4+'AR &amp; AP'!D13-'AR &amp; AP'!D29</f>
        <v>43101.5</v>
      </c>
      <c r="E9" s="194">
        <f>D9+'Monthly Income Statement '!E33+'Monthly Income Statement '!E27+'Monthly Income Statement '!E23-'Loan Schedule'!E10-'Monthly Income Statement '!E3+'Monthly Income Statement '!E4+'AR &amp; AP'!E13-'AR &amp; AP'!E29</f>
        <v>49777</v>
      </c>
      <c r="F9" s="194">
        <f>E9+'Monthly Income Statement '!F33+'Monthly Income Statement '!F27+'Monthly Income Statement '!F23-'Loan Schedule'!F10-'Monthly Income Statement '!F3+'Monthly Income Statement '!F4+'AR &amp; AP'!F13-'AR &amp; AP'!F29</f>
        <v>56452.5</v>
      </c>
      <c r="G9" s="194">
        <f>F9+'Monthly Income Statement '!G33+'Monthly Income Statement '!G27+'Monthly Income Statement '!G23-'Loan Schedule'!G10-'Monthly Income Statement '!G3+'Monthly Income Statement '!G4+'AR &amp; AP'!G13-'AR &amp; AP'!G29</f>
        <v>63128</v>
      </c>
      <c r="H9" s="194">
        <f>G9+'Monthly Income Statement '!H33+'Monthly Income Statement '!H27+'Monthly Income Statement '!H23-'Loan Schedule'!H10-'Monthly Income Statement '!H3+'Monthly Income Statement '!H4+'AR &amp; AP'!H13-'AR &amp; AP'!H29</f>
        <v>69803.5</v>
      </c>
      <c r="I9" s="194">
        <f>H9+'Monthly Income Statement '!I33+'Monthly Income Statement '!I27+'Monthly Income Statement '!I23-'Loan Schedule'!I10-'Monthly Income Statement '!I3+'Monthly Income Statement '!I4+'AR &amp; AP'!I13-'AR &amp; AP'!I29</f>
        <v>76479</v>
      </c>
      <c r="J9" s="194">
        <f>I9+'Monthly Income Statement '!J33+'Monthly Income Statement '!J27+'Monthly Income Statement '!J23-'Loan Schedule'!J10-'Monthly Income Statement '!J3+'Monthly Income Statement '!J4+'AR &amp; AP'!J13-'AR &amp; AP'!J29</f>
        <v>83154.5</v>
      </c>
      <c r="K9" s="194">
        <f>J9+'Monthly Income Statement '!K33+'Monthly Income Statement '!K27+'Monthly Income Statement '!K23-'Loan Schedule'!K10-'Monthly Income Statement '!K3+'Monthly Income Statement '!K4+'AR &amp; AP'!K13-'AR &amp; AP'!K29</f>
        <v>89830</v>
      </c>
      <c r="L9" s="194">
        <f>K9+'Monthly Income Statement '!L33+'Monthly Income Statement '!L27+'Monthly Income Statement '!L23-'Loan Schedule'!L10-'Monthly Income Statement '!L3+'Monthly Income Statement '!L4+'AR &amp; AP'!L13-'AR &amp; AP'!L29</f>
        <v>96505.5</v>
      </c>
      <c r="M9" s="194">
        <f>L9+'Monthly Income Statement '!M33+'Monthly Income Statement '!M27+'Monthly Income Statement '!M23-'Loan Schedule'!M10-'Monthly Income Statement '!M3+'Monthly Income Statement '!M4+'AR &amp; AP'!M13-'AR &amp; AP'!M29</f>
        <v>103181</v>
      </c>
      <c r="N9" s="194">
        <f>M9+'Monthly Income Statement '!N33+'Monthly Income Statement '!N27+'Monthly Income Statement '!N23-'Loan Schedule'!N10-'Monthly Income Statement '!N3+'Monthly Income Statement '!N4+'AR &amp; AP'!N13-'AR &amp; AP'!N29</f>
        <v>111541.19</v>
      </c>
      <c r="O9" s="194">
        <f>N9+'Monthly Income Statement '!O33+'Monthly Income Statement '!O27+'Monthly Income Statement '!O23-'Loan Schedule'!O10-'Monthly Income Statement '!O3+'Monthly Income Statement '!O4+'AR &amp; AP'!O13-'AR &amp; AP'!O29</f>
        <v>118890.88</v>
      </c>
      <c r="P9" s="194">
        <f>O9+'Monthly Income Statement '!P33+'Monthly Income Statement '!P27+'Monthly Income Statement '!P23-'Loan Schedule'!P10-'Monthly Income Statement '!P3+'Monthly Income Statement '!P4+'AR &amp; AP'!P13-'AR &amp; AP'!P29</f>
        <v>127392.07</v>
      </c>
      <c r="Q9" s="194">
        <f>P9+'Monthly Income Statement '!Q33+'Monthly Income Statement '!Q27+'Monthly Income Statement '!Q23-'Loan Schedule'!Q10-'Monthly Income Statement '!Q3+'Monthly Income Statement '!Q4+'AR &amp; AP'!Q13-'AR &amp; AP'!Q29</f>
        <v>135893.26</v>
      </c>
      <c r="R9" s="194">
        <f>Q9+'Monthly Income Statement '!R33+'Monthly Income Statement '!R27+'Monthly Income Statement '!R23-'Loan Schedule'!R10-'Monthly Income Statement '!R3+'Monthly Income Statement '!R4+'AR &amp; AP'!R13-'AR &amp; AP'!R29</f>
        <v>144394.45000000001</v>
      </c>
      <c r="S9" s="194">
        <f>R9+'Monthly Income Statement '!S33+'Monthly Income Statement '!S27+'Monthly Income Statement '!S23-'Loan Schedule'!S10-'Monthly Income Statement '!S3+'Monthly Income Statement '!S4+'AR &amp; AP'!S13-'AR &amp; AP'!S29</f>
        <v>152895.64000000001</v>
      </c>
      <c r="T9" s="194">
        <f>S9+'Monthly Income Statement '!T33+'Monthly Income Statement '!T27+'Monthly Income Statement '!T23-'Loan Schedule'!T10-'Monthly Income Statement '!T3+'Monthly Income Statement '!T4+'AR &amp; AP'!T13-'AR &amp; AP'!T29</f>
        <v>161396.83000000002</v>
      </c>
      <c r="U9" s="194">
        <f>T9+'Monthly Income Statement '!U33+'Monthly Income Statement '!U27+'Monthly Income Statement '!U23-'Loan Schedule'!U10-'Monthly Income Statement '!U3+'Monthly Income Statement '!U4+'AR &amp; AP'!U13-'AR &amp; AP'!U29</f>
        <v>169898.02000000002</v>
      </c>
      <c r="V9" s="194">
        <f>U9+'Monthly Income Statement '!V33+'Monthly Income Statement '!V27+'Monthly Income Statement '!V23-'Loan Schedule'!V10-'Monthly Income Statement '!V3+'Monthly Income Statement '!V4+'AR &amp; AP'!V13-'AR &amp; AP'!V29</f>
        <v>178399.21000000002</v>
      </c>
      <c r="W9" s="194">
        <f>V9+'Monthly Income Statement '!W33+'Monthly Income Statement '!W27+'Monthly Income Statement '!W23-'Loan Schedule'!W10-'Monthly Income Statement '!W3+'Monthly Income Statement '!W4+'AR &amp; AP'!W13-'AR &amp; AP'!W29</f>
        <v>186900.40000000002</v>
      </c>
      <c r="X9" s="194">
        <f>W9+'Monthly Income Statement '!X33+'Monthly Income Statement '!X27+'Monthly Income Statement '!X23-'Loan Schedule'!X10-'Monthly Income Statement '!X3+'Monthly Income Statement '!X4+'AR &amp; AP'!X13-'AR &amp; AP'!X29</f>
        <v>195401.59000000003</v>
      </c>
      <c r="Y9" s="194">
        <f>X9+'Monthly Income Statement '!Y33+'Monthly Income Statement '!Y27+'Monthly Income Statement '!Y23-'Loan Schedule'!Y10-'Monthly Income Statement '!Y3+'Monthly Income Statement '!Y4+'AR &amp; AP'!Y13-'AR &amp; AP'!Y29</f>
        <v>203902.78000000003</v>
      </c>
      <c r="Z9" s="194">
        <f>Y9+'Monthly Income Statement '!Z33+'Monthly Income Statement '!Z27+'Monthly Income Statement '!Z23-'Loan Schedule'!Z10-'Monthly Income Statement '!Z3+'Monthly Income Statement '!Z4+'AR &amp; AP'!Z13-'AR &amp; AP'!Z29</f>
        <v>214308.43160000004</v>
      </c>
      <c r="AA9" s="194">
        <f>Z9+'Monthly Income Statement '!AA33+'Monthly Income Statement '!AA27+'Monthly Income Statement '!AA23-'Loan Schedule'!AA10-'Monthly Income Statement '!AA3+'Monthly Income Statement '!AA4+'AR &amp; AP'!AA13-'AR &amp; AP'!AA29</f>
        <v>223602.53320000003</v>
      </c>
      <c r="AB9" s="194">
        <f>AA9+'Monthly Income Statement '!AB33+'Monthly Income Statement '!AB27+'Monthly Income Statement '!AB23-'Loan Schedule'!AB10-'Monthly Income Statement '!AB3+'Monthly Income Statement '!AB4+'AR &amp; AP'!AB13-'AR &amp; AP'!AB29</f>
        <v>234163.28480000002</v>
      </c>
      <c r="AC9" s="194">
        <f>AB9+'Monthly Income Statement '!AC33+'Monthly Income Statement '!AC27+'Monthly Income Statement '!AC23-'Loan Schedule'!AC10-'Monthly Income Statement '!AC3+'Monthly Income Statement '!AC4+'AR &amp; AP'!AC13-'AR &amp; AP'!AC29</f>
        <v>244724.03640000004</v>
      </c>
      <c r="AD9" s="194">
        <f>AC9+'Monthly Income Statement '!AD33+'Monthly Income Statement '!AD27+'Monthly Income Statement '!AD23-'Loan Schedule'!AD10-'Monthly Income Statement '!AD3+'Monthly Income Statement '!AD4+'AR &amp; AP'!AD13-'AR &amp; AP'!AD29</f>
        <v>255284.78800000006</v>
      </c>
      <c r="AE9" s="194">
        <f>AD9+'Monthly Income Statement '!AE33+'Monthly Income Statement '!AE27+'Monthly Income Statement '!AE23-'Loan Schedule'!AE10-'Monthly Income Statement '!AE3+'Monthly Income Statement '!AE4+'AR &amp; AP'!AE13-'AR &amp; AP'!AE29</f>
        <v>265845.53960000008</v>
      </c>
      <c r="AF9" s="194">
        <f>AE9+'Monthly Income Statement '!AF33+'Monthly Income Statement '!AF27+'Monthly Income Statement '!AF23-'Loan Schedule'!AF10-'Monthly Income Statement '!AF3+'Monthly Income Statement '!AF4+'AR &amp; AP'!AF13-'AR &amp; AP'!AF29</f>
        <v>276406.29120000009</v>
      </c>
      <c r="AG9" s="194">
        <f>AF9+'Monthly Income Statement '!AG33+'Monthly Income Statement '!AG27+'Monthly Income Statement '!AG23-'Loan Schedule'!AG10-'Monthly Income Statement '!AG3+'Monthly Income Statement '!AG4+'AR &amp; AP'!AG13-'AR &amp; AP'!AG29</f>
        <v>286967.04280000011</v>
      </c>
      <c r="AH9" s="194">
        <f>AG9+'Monthly Income Statement '!AH33+'Monthly Income Statement '!AH27+'Monthly Income Statement '!AH23-'Loan Schedule'!AH10-'Monthly Income Statement '!AH3+'Monthly Income Statement '!AH4+'AR &amp; AP'!AH13-'AR &amp; AP'!AH29</f>
        <v>297527.79440000013</v>
      </c>
      <c r="AI9" s="194">
        <f>AH9+'Monthly Income Statement '!AI33+'Monthly Income Statement '!AI27+'Monthly Income Statement '!AI23-'Loan Schedule'!AI10-'Monthly Income Statement '!AI3+'Monthly Income Statement '!AI4+'AR &amp; AP'!AI13-'AR &amp; AP'!AI29</f>
        <v>308088.54600000015</v>
      </c>
      <c r="AJ9" s="194">
        <f>AI9+'Monthly Income Statement '!AJ33+'Monthly Income Statement '!AJ27+'Monthly Income Statement '!AJ23-'Loan Schedule'!AJ10-'Monthly Income Statement '!AJ3+'Monthly Income Statement '!AJ4+'AR &amp; AP'!AJ13-'AR &amp; AP'!AJ29</f>
        <v>318649.29760000017</v>
      </c>
      <c r="AK9" s="194">
        <f>AJ9+'Monthly Income Statement '!AK33+'Monthly Income Statement '!AK27+'Monthly Income Statement '!AK23-'Loan Schedule'!AK10-'Monthly Income Statement '!AK3+'Monthly Income Statement '!AK4+'AR &amp; AP'!AK13-'AR &amp; AP'!AK29</f>
        <v>329210.04920000018</v>
      </c>
      <c r="AL9" s="194">
        <f>AK9+'Monthly Income Statement '!AL33+'Monthly Income Statement '!AL27+'Monthly Income Statement '!AL23-'Loan Schedule'!AL10-'Monthly Income Statement '!AL3+'Monthly Income Statement '!AL4+'AR &amp; AP'!AL13-'AR &amp; AP'!AL29</f>
        <v>341919.35635400022</v>
      </c>
      <c r="AM9" s="194">
        <f>AL9+'Monthly Income Statement '!AM33+'Monthly Income Statement '!AM27+'Monthly Income Statement '!AM23-'Loan Schedule'!AM10-'Monthly Income Statement '!AM3+'Monthly Income Statement '!AM4+'AR &amp; AP'!AM13-'AR &amp; AP'!AM29</f>
        <v>353405.95850800024</v>
      </c>
      <c r="AN9" s="194">
        <f>AM9+'Monthly Income Statement '!AN33+'Monthly Income Statement '!AN27+'Monthly Income Statement '!AN23-'Loan Schedule'!AN10-'Monthly Income Statement '!AN3+'Monthly Income Statement '!AN4+'AR &amp; AP'!AN13-'AR &amp; AP'!AN29</f>
        <v>366285.87566200027</v>
      </c>
      <c r="AO9" s="194">
        <f>AN9+'Monthly Income Statement '!AO33+'Monthly Income Statement '!AO27+'Monthly Income Statement '!AO23-'Loan Schedule'!AO10-'Monthly Income Statement '!AO3+'Monthly Income Statement '!AO4+'AR &amp; AP'!AO13-'AR &amp; AP'!AO29</f>
        <v>379165.79281600029</v>
      </c>
      <c r="AP9" s="194">
        <f>AO9+'Monthly Income Statement '!AP33+'Monthly Income Statement '!AP27+'Monthly Income Statement '!AP23-'Loan Schedule'!AP10-'Monthly Income Statement '!AP3+'Monthly Income Statement '!AP4+'AR &amp; AP'!AP13-'AR &amp; AP'!AP29</f>
        <v>392045.70997000032</v>
      </c>
      <c r="AQ9" s="194">
        <f>AP9+'Monthly Income Statement '!AQ33+'Monthly Income Statement '!AQ27+'Monthly Income Statement '!AQ23-'Loan Schedule'!AQ10-'Monthly Income Statement '!AQ3+'Monthly Income Statement '!AQ4+'AR &amp; AP'!AQ13-'AR &amp; AP'!AQ29</f>
        <v>404925.62712400034</v>
      </c>
      <c r="AR9" s="194">
        <f>AQ9+'Monthly Income Statement '!AR33+'Monthly Income Statement '!AR27+'Monthly Income Statement '!AR23-'Loan Schedule'!AR10-'Monthly Income Statement '!AR3+'Monthly Income Statement '!AR4+'AR &amp; AP'!AR13-'AR &amp; AP'!AR29</f>
        <v>417805.54427800037</v>
      </c>
      <c r="AS9" s="194">
        <f>AR9+'Monthly Income Statement '!AS33+'Monthly Income Statement '!AS27+'Monthly Income Statement '!AS23-'Loan Schedule'!AS10-'Monthly Income Statement '!AS3+'Monthly Income Statement '!AS4+'AR &amp; AP'!AS13-'AR &amp; AP'!AS29</f>
        <v>430685.46143200039</v>
      </c>
      <c r="AT9" s="194">
        <f>AS9+'Monthly Income Statement '!AT33+'Monthly Income Statement '!AT27+'Monthly Income Statement '!AT23-'Loan Schedule'!AT10-'Monthly Income Statement '!AT3+'Monthly Income Statement '!AT4+'AR &amp; AP'!AT13-'AR &amp; AP'!AT29</f>
        <v>443565.37858600041</v>
      </c>
      <c r="AU9" s="194">
        <f>AT9+'Monthly Income Statement '!AU33+'Monthly Income Statement '!AU27+'Monthly Income Statement '!AU23-'Loan Schedule'!AU10-'Monthly Income Statement '!AU3+'Monthly Income Statement '!AU4+'AR &amp; AP'!AU13-'AR &amp; AP'!AU29</f>
        <v>456445.29574000044</v>
      </c>
      <c r="AV9" s="194">
        <f>AU9+'Monthly Income Statement '!AV33+'Monthly Income Statement '!AV27+'Monthly Income Statement '!AV23-'Loan Schedule'!AV10-'Monthly Income Statement '!AV3+'Monthly Income Statement '!AV4+'AR &amp; AP'!AV13-'AR &amp; AP'!AV29</f>
        <v>469325.21289400046</v>
      </c>
      <c r="AW9" s="194">
        <f>AV9+'Monthly Income Statement '!AW33+'Monthly Income Statement '!AW27+'Monthly Income Statement '!AW23-'Loan Schedule'!AW10-'Monthly Income Statement '!AW3+'Monthly Income Statement '!AW4+'AR &amp; AP'!AW13-'AR &amp; AP'!AW29</f>
        <v>482205.13004800049</v>
      </c>
      <c r="AX9" s="194">
        <f>AW9+'Monthly Income Statement '!AX33+'Monthly Income Statement '!AX27+'Monthly Income Statement '!AX23-'Loan Schedule'!AX10-'Monthly Income Statement '!AX3+'Monthly Income Statement '!AX4+'AR &amp; AP'!AX13-'AR &amp; AP'!AX29</f>
        <v>497504.5610888605</v>
      </c>
      <c r="AY9" s="194">
        <f>AX9+'Monthly Income Statement '!AY33+'Monthly Income Statement '!AY27+'Monthly Income Statement '!AY23-'Loan Schedule'!AY10-'Monthly Income Statement '!AY3+'Monthly Income Statement '!AY4+'AR &amp; AP'!AY13-'AR &amp; AP'!AY29</f>
        <v>511459.01662972051</v>
      </c>
      <c r="AZ9" s="194">
        <f>AY9+'Monthly Income Statement '!AZ33+'Monthly Income Statement '!AZ27+'Monthly Income Statement '!AZ23-'Loan Schedule'!AZ10-'Monthly Income Statement '!AZ3+'Monthly Income Statement '!AZ4+'AR &amp; AP'!AZ13-'AR &amp; AP'!AZ29</f>
        <v>526946.11867058056</v>
      </c>
      <c r="BA9" s="194">
        <f>AZ9+'Monthly Income Statement '!BA33+'Monthly Income Statement '!BA27+'Monthly Income Statement '!BA23-'Loan Schedule'!BA10-'Monthly Income Statement '!BA3+'Monthly Income Statement '!BA4+'AR &amp; AP'!BA13-'AR &amp; AP'!BA29</f>
        <v>542433.22071144055</v>
      </c>
      <c r="BB9" s="194">
        <f>BA9+'Monthly Income Statement '!BB33+'Monthly Income Statement '!BB27+'Monthly Income Statement '!BB23-'Loan Schedule'!BB10-'Monthly Income Statement '!BB3+'Monthly Income Statement '!BB4+'AR &amp; AP'!BB13-'AR &amp; AP'!BB29</f>
        <v>557920.32275230053</v>
      </c>
      <c r="BC9" s="194">
        <f>BB9+'Monthly Income Statement '!BC33+'Monthly Income Statement '!BC27+'Monthly Income Statement '!BC23-'Loan Schedule'!BC10-'Monthly Income Statement '!BC3+'Monthly Income Statement '!BC4+'AR &amp; AP'!BC13-'AR &amp; AP'!BC29</f>
        <v>573407.42479316052</v>
      </c>
      <c r="BD9" s="194">
        <f>BC9+'Monthly Income Statement '!BD33+'Monthly Income Statement '!BD27+'Monthly Income Statement '!BD23-'Loan Schedule'!BD10-'Monthly Income Statement '!BD3+'Monthly Income Statement '!BD4+'AR &amp; AP'!BD13-'AR &amp; AP'!BD29</f>
        <v>588894.52683402051</v>
      </c>
      <c r="BE9" s="194">
        <f>BD9+'Monthly Income Statement '!BE33+'Monthly Income Statement '!BE27+'Monthly Income Statement '!BE23-'Loan Schedule'!BE10-'Monthly Income Statement '!BE3+'Monthly Income Statement '!BE4+'AR &amp; AP'!BE13-'AR &amp; AP'!BE29</f>
        <v>604381.62887488049</v>
      </c>
      <c r="BF9" s="194">
        <f>BE9+'Monthly Income Statement '!BF33+'Monthly Income Statement '!BF27+'Monthly Income Statement '!BF23-'Loan Schedule'!BF10-'Monthly Income Statement '!BF3+'Monthly Income Statement '!BF4+'AR &amp; AP'!BF13-'AR &amp; AP'!BF29</f>
        <v>619868.73091574048</v>
      </c>
      <c r="BG9" s="194">
        <f>BF9+'Monthly Income Statement '!BG33+'Monthly Income Statement '!BG27+'Monthly Income Statement '!BG23-'Loan Schedule'!BG10-'Monthly Income Statement '!BG3+'Monthly Income Statement '!BG4+'AR &amp; AP'!BG13-'AR &amp; AP'!BG29</f>
        <v>635355.83295660047</v>
      </c>
      <c r="BH9" s="194">
        <f>BG9+'Monthly Income Statement '!BH33+'Monthly Income Statement '!BH27+'Monthly Income Statement '!BH23-'Loan Schedule'!BH10-'Monthly Income Statement '!BH3+'Monthly Income Statement '!BH4+'AR &amp; AP'!BH13-'AR &amp; AP'!BH29</f>
        <v>650842.93499746046</v>
      </c>
      <c r="BI9" s="194">
        <f>BH9+'Monthly Income Statement '!BI33+'Monthly Income Statement '!BI27+'Monthly Income Statement '!BI23-'Loan Schedule'!BI10-'Monthly Income Statement '!BI3+'Monthly Income Statement '!BI4+'AR &amp; AP'!BI13-'AR &amp; AP'!BI29</f>
        <v>666330.03703832044</v>
      </c>
    </row>
    <row r="10" spans="1:61" x14ac:dyDescent="0.6">
      <c r="A10" s="51" t="s">
        <v>198</v>
      </c>
      <c r="B10" s="194">
        <f>'AR &amp; AP'!B15</f>
        <v>2350.0000000000023</v>
      </c>
      <c r="C10" s="194">
        <f>'AR &amp; AP'!C15</f>
        <v>4700.0000000000045</v>
      </c>
      <c r="D10" s="194">
        <f>'AR &amp; AP'!D15</f>
        <v>4700.0000000000055</v>
      </c>
      <c r="E10" s="194">
        <f>'AR &amp; AP'!E15</f>
        <v>4700.0000000000055</v>
      </c>
      <c r="F10" s="194">
        <f>'AR &amp; AP'!F15</f>
        <v>4700.0000000000055</v>
      </c>
      <c r="G10" s="194">
        <f>'AR &amp; AP'!G15</f>
        <v>4700.0000000000055</v>
      </c>
      <c r="H10" s="194">
        <f>'AR &amp; AP'!H15</f>
        <v>4700.0000000000055</v>
      </c>
      <c r="I10" s="194">
        <f>'AR &amp; AP'!I15</f>
        <v>4700.0000000000055</v>
      </c>
      <c r="J10" s="194">
        <f>'AR &amp; AP'!J15</f>
        <v>4700.0000000000055</v>
      </c>
      <c r="K10" s="194">
        <f>'AR &amp; AP'!K15</f>
        <v>4700.0000000000055</v>
      </c>
      <c r="L10" s="194">
        <f>'AR &amp; AP'!L15</f>
        <v>4700.0000000000055</v>
      </c>
      <c r="M10" s="194">
        <f>'AR &amp; AP'!M15</f>
        <v>4700.0000000000055</v>
      </c>
      <c r="N10" s="194">
        <f>'AR &amp; AP'!N15</f>
        <v>4935.0000000000055</v>
      </c>
      <c r="O10" s="194">
        <f>'AR &amp; AP'!O15</f>
        <v>5170.0000000000055</v>
      </c>
      <c r="P10" s="194">
        <f>'AR &amp; AP'!P15</f>
        <v>5170.0000000000055</v>
      </c>
      <c r="Q10" s="194">
        <f>'AR &amp; AP'!Q15</f>
        <v>5170.0000000000055</v>
      </c>
      <c r="R10" s="194">
        <f>'AR &amp; AP'!R15</f>
        <v>5170.0000000000055</v>
      </c>
      <c r="S10" s="194">
        <f>'AR &amp; AP'!S15</f>
        <v>5170.0000000000055</v>
      </c>
      <c r="T10" s="194">
        <f>'AR &amp; AP'!T15</f>
        <v>5170.0000000000055</v>
      </c>
      <c r="U10" s="194">
        <f>'AR &amp; AP'!U15</f>
        <v>5170.0000000000055</v>
      </c>
      <c r="V10" s="194">
        <f>'AR &amp; AP'!V15</f>
        <v>5170.0000000000055</v>
      </c>
      <c r="W10" s="194">
        <f>'AR &amp; AP'!W15</f>
        <v>5170.0000000000055</v>
      </c>
      <c r="X10" s="194">
        <f>'AR &amp; AP'!X15</f>
        <v>5170.0000000000055</v>
      </c>
      <c r="Y10" s="194">
        <f>'AR &amp; AP'!Y15</f>
        <v>5170.0000000000055</v>
      </c>
      <c r="Z10" s="194">
        <f>'AR &amp; AP'!Z15</f>
        <v>5428.5000000000064</v>
      </c>
      <c r="AA10" s="194">
        <f>'AR &amp; AP'!AA15</f>
        <v>5687.0000000000064</v>
      </c>
      <c r="AB10" s="194">
        <f>'AR &amp; AP'!AB15</f>
        <v>5687.0000000000055</v>
      </c>
      <c r="AC10" s="194">
        <f>'AR &amp; AP'!AC15</f>
        <v>5687.0000000000055</v>
      </c>
      <c r="AD10" s="194">
        <f>'AR &amp; AP'!AD15</f>
        <v>5687.0000000000055</v>
      </c>
      <c r="AE10" s="194">
        <f>'AR &amp; AP'!AE15</f>
        <v>5687.0000000000055</v>
      </c>
      <c r="AF10" s="194">
        <f>'AR &amp; AP'!AF15</f>
        <v>5687.0000000000055</v>
      </c>
      <c r="AG10" s="194">
        <f>'AR &amp; AP'!AG15</f>
        <v>5687.0000000000055</v>
      </c>
      <c r="AH10" s="194">
        <f>'AR &amp; AP'!AH15</f>
        <v>5687.0000000000055</v>
      </c>
      <c r="AI10" s="194">
        <f>'AR &amp; AP'!AI15</f>
        <v>5687.0000000000055</v>
      </c>
      <c r="AJ10" s="194">
        <f>'AR &amp; AP'!AJ15</f>
        <v>5687.0000000000055</v>
      </c>
      <c r="AK10" s="194">
        <f>'AR &amp; AP'!AK15</f>
        <v>5687.0000000000055</v>
      </c>
      <c r="AL10" s="194">
        <f>'AR &amp; AP'!AL15</f>
        <v>5971.3500000000058</v>
      </c>
      <c r="AM10" s="194">
        <f>'AR &amp; AP'!AM15</f>
        <v>6255.7000000000062</v>
      </c>
      <c r="AN10" s="194">
        <f>'AR &amp; AP'!AN15</f>
        <v>6255.7000000000062</v>
      </c>
      <c r="AO10" s="194">
        <f>'AR &amp; AP'!AO15</f>
        <v>6255.7000000000062</v>
      </c>
      <c r="AP10" s="194">
        <f>'AR &amp; AP'!AP15</f>
        <v>6255.7000000000062</v>
      </c>
      <c r="AQ10" s="194">
        <f>'AR &amp; AP'!AQ15</f>
        <v>6255.7000000000062</v>
      </c>
      <c r="AR10" s="194">
        <f>'AR &amp; AP'!AR15</f>
        <v>6255.7000000000062</v>
      </c>
      <c r="AS10" s="194">
        <f>'AR &amp; AP'!AS15</f>
        <v>6255.7000000000062</v>
      </c>
      <c r="AT10" s="194">
        <f>'AR &amp; AP'!AT15</f>
        <v>6255.7000000000062</v>
      </c>
      <c r="AU10" s="194">
        <f>'AR &amp; AP'!AU15</f>
        <v>6255.7000000000062</v>
      </c>
      <c r="AV10" s="194">
        <f>'AR &amp; AP'!AV15</f>
        <v>6255.7000000000062</v>
      </c>
      <c r="AW10" s="194">
        <f>'AR &amp; AP'!AW15</f>
        <v>6255.7000000000062</v>
      </c>
      <c r="AX10" s="194">
        <f>'AR &amp; AP'!AX15</f>
        <v>6568.485000000006</v>
      </c>
      <c r="AY10" s="194">
        <f>'AR &amp; AP'!AY15</f>
        <v>6881.2700000000059</v>
      </c>
      <c r="AZ10" s="194">
        <f>'AR &amp; AP'!AZ15</f>
        <v>6881.2700000000059</v>
      </c>
      <c r="BA10" s="194">
        <f>'AR &amp; AP'!BA15</f>
        <v>6881.2700000000059</v>
      </c>
      <c r="BB10" s="194">
        <f>'AR &amp; AP'!BB15</f>
        <v>6881.2700000000059</v>
      </c>
      <c r="BC10" s="194">
        <f>'AR &amp; AP'!BC15</f>
        <v>6881.2700000000059</v>
      </c>
      <c r="BD10" s="194">
        <f>'AR &amp; AP'!BD15</f>
        <v>6881.2700000000059</v>
      </c>
      <c r="BE10" s="194">
        <f>'AR &amp; AP'!BE15</f>
        <v>6881.2700000000059</v>
      </c>
      <c r="BF10" s="194">
        <f>'AR &amp; AP'!BF15</f>
        <v>6881.2700000000059</v>
      </c>
      <c r="BG10" s="194">
        <f>'AR &amp; AP'!BG15</f>
        <v>6881.2700000000059</v>
      </c>
      <c r="BH10" s="194">
        <f>'AR &amp; AP'!BH15</f>
        <v>6881.2700000000059</v>
      </c>
      <c r="BI10" s="194">
        <f>'AR &amp; AP'!BI15</f>
        <v>6881.2700000000059</v>
      </c>
    </row>
    <row r="11" spans="1:61" x14ac:dyDescent="0.6">
      <c r="A11" s="51" t="s">
        <v>213</v>
      </c>
      <c r="B11" s="194">
        <f>'Inventory Schedule'!B10</f>
        <v>15275</v>
      </c>
      <c r="C11" s="194">
        <f>'Inventory Schedule'!C10</f>
        <v>15275</v>
      </c>
      <c r="D11" s="194">
        <f>'Inventory Schedule'!D10</f>
        <v>15275</v>
      </c>
      <c r="E11" s="194">
        <f>'Inventory Schedule'!E10</f>
        <v>15275</v>
      </c>
      <c r="F11" s="194">
        <f>'Inventory Schedule'!F10</f>
        <v>15275</v>
      </c>
      <c r="G11" s="194">
        <f>'Inventory Schedule'!G10</f>
        <v>15275</v>
      </c>
      <c r="H11" s="194">
        <f>'Inventory Schedule'!H10</f>
        <v>15275</v>
      </c>
      <c r="I11" s="194">
        <f>'Inventory Schedule'!I10</f>
        <v>15275</v>
      </c>
      <c r="J11" s="194">
        <f>'Inventory Schedule'!J10</f>
        <v>15275</v>
      </c>
      <c r="K11" s="194">
        <f>'Inventory Schedule'!K10</f>
        <v>15275</v>
      </c>
      <c r="L11" s="194">
        <f>'Inventory Schedule'!L10</f>
        <v>15275</v>
      </c>
      <c r="M11" s="194">
        <f>'Inventory Schedule'!M10</f>
        <v>15275</v>
      </c>
      <c r="N11" s="194">
        <f>'Inventory Schedule'!N10</f>
        <v>16802.500000000004</v>
      </c>
      <c r="O11" s="194">
        <f>'Inventory Schedule'!O10</f>
        <v>16802.500000000004</v>
      </c>
      <c r="P11" s="194">
        <f>'Inventory Schedule'!P10</f>
        <v>16802.500000000004</v>
      </c>
      <c r="Q11" s="194">
        <f>'Inventory Schedule'!Q10</f>
        <v>16802.500000000004</v>
      </c>
      <c r="R11" s="194">
        <f>'Inventory Schedule'!R10</f>
        <v>16802.500000000004</v>
      </c>
      <c r="S11" s="194">
        <f>'Inventory Schedule'!S10</f>
        <v>16802.500000000004</v>
      </c>
      <c r="T11" s="194">
        <f>'Inventory Schedule'!T10</f>
        <v>16802.500000000004</v>
      </c>
      <c r="U11" s="194">
        <f>'Inventory Schedule'!U10</f>
        <v>16802.500000000004</v>
      </c>
      <c r="V11" s="194">
        <f>'Inventory Schedule'!V10</f>
        <v>16802.500000000004</v>
      </c>
      <c r="W11" s="194">
        <f>'Inventory Schedule'!W10</f>
        <v>16802.500000000004</v>
      </c>
      <c r="X11" s="194">
        <f>'Inventory Schedule'!X10</f>
        <v>16802.500000000004</v>
      </c>
      <c r="Y11" s="194">
        <f>'Inventory Schedule'!Y10</f>
        <v>16802.500000000004</v>
      </c>
      <c r="Z11" s="194">
        <f>'Inventory Schedule'!Z10</f>
        <v>18482.750000000004</v>
      </c>
      <c r="AA11" s="194">
        <f>'Inventory Schedule'!AA10</f>
        <v>18482.750000000004</v>
      </c>
      <c r="AB11" s="194">
        <f>'Inventory Schedule'!AB10</f>
        <v>18482.750000000004</v>
      </c>
      <c r="AC11" s="194">
        <f>'Inventory Schedule'!AC10</f>
        <v>18482.750000000004</v>
      </c>
      <c r="AD11" s="194">
        <f>'Inventory Schedule'!AD10</f>
        <v>18482.750000000004</v>
      </c>
      <c r="AE11" s="194">
        <f>'Inventory Schedule'!AE10</f>
        <v>18482.750000000004</v>
      </c>
      <c r="AF11" s="194">
        <f>'Inventory Schedule'!AF10</f>
        <v>18482.750000000004</v>
      </c>
      <c r="AG11" s="194">
        <f>'Inventory Schedule'!AG10</f>
        <v>18482.750000000004</v>
      </c>
      <c r="AH11" s="194">
        <f>'Inventory Schedule'!AH10</f>
        <v>18482.750000000004</v>
      </c>
      <c r="AI11" s="194">
        <f>'Inventory Schedule'!AI10</f>
        <v>18482.750000000004</v>
      </c>
      <c r="AJ11" s="194">
        <f>'Inventory Schedule'!AJ10</f>
        <v>18482.750000000004</v>
      </c>
      <c r="AK11" s="194">
        <f>'Inventory Schedule'!AK10</f>
        <v>18482.750000000004</v>
      </c>
      <c r="AL11" s="194">
        <f>'Inventory Schedule'!AL10</f>
        <v>20331.025000000009</v>
      </c>
      <c r="AM11" s="194">
        <f>'Inventory Schedule'!AM10</f>
        <v>20331.025000000009</v>
      </c>
      <c r="AN11" s="194">
        <f>'Inventory Schedule'!AN10</f>
        <v>20331.025000000009</v>
      </c>
      <c r="AO11" s="194">
        <f>'Inventory Schedule'!AO10</f>
        <v>20331.025000000009</v>
      </c>
      <c r="AP11" s="194">
        <f>'Inventory Schedule'!AP10</f>
        <v>20331.025000000009</v>
      </c>
      <c r="AQ11" s="194">
        <f>'Inventory Schedule'!AQ10</f>
        <v>20331.025000000009</v>
      </c>
      <c r="AR11" s="194">
        <f>'Inventory Schedule'!AR10</f>
        <v>20331.025000000009</v>
      </c>
      <c r="AS11" s="194">
        <f>'Inventory Schedule'!AS10</f>
        <v>20331.025000000009</v>
      </c>
      <c r="AT11" s="194">
        <f>'Inventory Schedule'!AT10</f>
        <v>20331.025000000009</v>
      </c>
      <c r="AU11" s="194">
        <f>'Inventory Schedule'!AU10</f>
        <v>20331.025000000009</v>
      </c>
      <c r="AV11" s="194">
        <f>'Inventory Schedule'!AV10</f>
        <v>20331.025000000009</v>
      </c>
      <c r="AW11" s="194">
        <f>'Inventory Schedule'!AW10</f>
        <v>20331.025000000009</v>
      </c>
      <c r="AX11" s="194">
        <f>'Inventory Schedule'!AX10</f>
        <v>22364.12750000001</v>
      </c>
      <c r="AY11" s="194">
        <f>'Inventory Schedule'!AY10</f>
        <v>22364.12750000001</v>
      </c>
      <c r="AZ11" s="194">
        <f>'Inventory Schedule'!AZ10</f>
        <v>22364.12750000001</v>
      </c>
      <c r="BA11" s="194">
        <f>'Inventory Schedule'!BA10</f>
        <v>22364.12750000001</v>
      </c>
      <c r="BB11" s="194">
        <f>'Inventory Schedule'!BB10</f>
        <v>22364.12750000001</v>
      </c>
      <c r="BC11" s="194">
        <f>'Inventory Schedule'!BC10</f>
        <v>22364.12750000001</v>
      </c>
      <c r="BD11" s="194">
        <f>'Inventory Schedule'!BD10</f>
        <v>22364.12750000001</v>
      </c>
      <c r="BE11" s="194">
        <f>'Inventory Schedule'!BE10</f>
        <v>22364.12750000001</v>
      </c>
      <c r="BF11" s="194">
        <f>'Inventory Schedule'!BF10</f>
        <v>22364.12750000001</v>
      </c>
      <c r="BG11" s="194">
        <f>'Inventory Schedule'!BG10</f>
        <v>22364.12750000001</v>
      </c>
      <c r="BH11" s="194">
        <f>'Inventory Schedule'!BH10</f>
        <v>22364.12750000001</v>
      </c>
      <c r="BI11" s="194">
        <f>'Inventory Schedule'!BI10</f>
        <v>22364.12750000001</v>
      </c>
    </row>
    <row r="12" spans="1:61" x14ac:dyDescent="0.6">
      <c r="A12" s="51"/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</row>
    <row r="13" spans="1:61" ht="15.9" thickBot="1" x14ac:dyDescent="0.65">
      <c r="A13" s="53" t="s">
        <v>3</v>
      </c>
      <c r="B13" s="193">
        <f t="shared" ref="B13:AG13" si="0">SUBTOTAL(109,B4:B11)</f>
        <v>122890.5</v>
      </c>
      <c r="C13" s="193">
        <f t="shared" si="0"/>
        <v>120401</v>
      </c>
      <c r="D13" s="193">
        <f t="shared" si="0"/>
        <v>127076.5</v>
      </c>
      <c r="E13" s="193">
        <f t="shared" si="0"/>
        <v>133752</v>
      </c>
      <c r="F13" s="193">
        <f t="shared" si="0"/>
        <v>140427.5</v>
      </c>
      <c r="G13" s="193">
        <f t="shared" si="0"/>
        <v>147103</v>
      </c>
      <c r="H13" s="193">
        <f t="shared" si="0"/>
        <v>153778.5</v>
      </c>
      <c r="I13" s="193">
        <f t="shared" si="0"/>
        <v>160454</v>
      </c>
      <c r="J13" s="193">
        <f t="shared" si="0"/>
        <v>167129.5</v>
      </c>
      <c r="K13" s="193">
        <f t="shared" si="0"/>
        <v>173805</v>
      </c>
      <c r="L13" s="193">
        <f t="shared" si="0"/>
        <v>180480.5</v>
      </c>
      <c r="M13" s="193">
        <f t="shared" si="0"/>
        <v>187156</v>
      </c>
      <c r="N13" s="193">
        <f t="shared" si="0"/>
        <v>197278.69</v>
      </c>
      <c r="O13" s="193">
        <f t="shared" si="0"/>
        <v>204863.38</v>
      </c>
      <c r="P13" s="193">
        <f t="shared" si="0"/>
        <v>213364.57</v>
      </c>
      <c r="Q13" s="193">
        <f t="shared" si="0"/>
        <v>221865.76</v>
      </c>
      <c r="R13" s="193">
        <f t="shared" si="0"/>
        <v>230366.95</v>
      </c>
      <c r="S13" s="193">
        <f t="shared" si="0"/>
        <v>238868.14</v>
      </c>
      <c r="T13" s="193">
        <f t="shared" si="0"/>
        <v>247369.33000000002</v>
      </c>
      <c r="U13" s="193">
        <f t="shared" si="0"/>
        <v>255870.52000000002</v>
      </c>
      <c r="V13" s="193">
        <f t="shared" si="0"/>
        <v>264371.71000000002</v>
      </c>
      <c r="W13" s="193">
        <f t="shared" si="0"/>
        <v>272872.90000000002</v>
      </c>
      <c r="X13" s="193">
        <f t="shared" si="0"/>
        <v>281374.09000000003</v>
      </c>
      <c r="Y13" s="193">
        <f t="shared" si="0"/>
        <v>289875.28000000003</v>
      </c>
      <c r="Z13" s="193">
        <f t="shared" si="0"/>
        <v>302219.68160000001</v>
      </c>
      <c r="AA13" s="193">
        <f t="shared" si="0"/>
        <v>311772.28320000006</v>
      </c>
      <c r="AB13" s="193">
        <f t="shared" si="0"/>
        <v>322333.03480000002</v>
      </c>
      <c r="AC13" s="193">
        <f t="shared" si="0"/>
        <v>332893.78640000004</v>
      </c>
      <c r="AD13" s="193">
        <f t="shared" si="0"/>
        <v>343454.53800000006</v>
      </c>
      <c r="AE13" s="193">
        <f t="shared" si="0"/>
        <v>354015.28960000008</v>
      </c>
      <c r="AF13" s="193">
        <f t="shared" si="0"/>
        <v>364576.04120000009</v>
      </c>
      <c r="AG13" s="193">
        <f t="shared" si="0"/>
        <v>375136.79280000011</v>
      </c>
      <c r="AH13" s="193">
        <f t="shared" ref="AH13:BI13" si="1">SUBTOTAL(109,AH4:AH11)</f>
        <v>385697.54440000013</v>
      </c>
      <c r="AI13" s="193">
        <f t="shared" si="1"/>
        <v>396258.29600000015</v>
      </c>
      <c r="AJ13" s="193">
        <f t="shared" si="1"/>
        <v>406819.04760000017</v>
      </c>
      <c r="AK13" s="193">
        <f t="shared" si="1"/>
        <v>417379.79920000018</v>
      </c>
      <c r="AL13" s="193">
        <f t="shared" si="1"/>
        <v>432221.73135400028</v>
      </c>
      <c r="AM13" s="193">
        <f t="shared" si="1"/>
        <v>443992.68350800028</v>
      </c>
      <c r="AN13" s="193">
        <f t="shared" si="1"/>
        <v>456872.6006620003</v>
      </c>
      <c r="AO13" s="193">
        <f t="shared" si="1"/>
        <v>469752.51781600033</v>
      </c>
      <c r="AP13" s="193">
        <f t="shared" si="1"/>
        <v>482632.43497000035</v>
      </c>
      <c r="AQ13" s="193">
        <f t="shared" si="1"/>
        <v>495512.35212400038</v>
      </c>
      <c r="AR13" s="193">
        <f t="shared" si="1"/>
        <v>508392.2692780004</v>
      </c>
      <c r="AS13" s="193">
        <f t="shared" si="1"/>
        <v>521272.18643200042</v>
      </c>
      <c r="AT13" s="193">
        <f t="shared" si="1"/>
        <v>534152.10358600039</v>
      </c>
      <c r="AU13" s="193">
        <f t="shared" si="1"/>
        <v>547032.02074000041</v>
      </c>
      <c r="AV13" s="193">
        <f t="shared" si="1"/>
        <v>559911.93789400044</v>
      </c>
      <c r="AW13" s="193">
        <f t="shared" si="1"/>
        <v>572791.85504800046</v>
      </c>
      <c r="AX13" s="193">
        <f t="shared" si="1"/>
        <v>590437.17358886055</v>
      </c>
      <c r="AY13" s="193">
        <f t="shared" si="1"/>
        <v>604704.41412972065</v>
      </c>
      <c r="AZ13" s="193">
        <f t="shared" si="1"/>
        <v>620191.51617058064</v>
      </c>
      <c r="BA13" s="193">
        <f t="shared" si="1"/>
        <v>635678.61821144063</v>
      </c>
      <c r="BB13" s="193">
        <f t="shared" si="1"/>
        <v>651165.72025230061</v>
      </c>
      <c r="BC13" s="193">
        <f t="shared" si="1"/>
        <v>666652.8222931606</v>
      </c>
      <c r="BD13" s="193">
        <f t="shared" si="1"/>
        <v>682139.92433402059</v>
      </c>
      <c r="BE13" s="193">
        <f t="shared" si="1"/>
        <v>697627.02637488057</v>
      </c>
      <c r="BF13" s="193">
        <f t="shared" si="1"/>
        <v>713114.12841574056</v>
      </c>
      <c r="BG13" s="193">
        <f t="shared" si="1"/>
        <v>728601.23045660055</v>
      </c>
      <c r="BH13" s="193">
        <f t="shared" si="1"/>
        <v>744088.33249746053</v>
      </c>
      <c r="BI13" s="193">
        <f t="shared" si="1"/>
        <v>759575.43453832052</v>
      </c>
    </row>
    <row r="14" spans="1:61" ht="15.9" thickTop="1" x14ac:dyDescent="0.6">
      <c r="A14" s="53" t="s">
        <v>164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</row>
    <row r="15" spans="1:61" x14ac:dyDescent="0.6">
      <c r="A15" s="53" t="s">
        <v>165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201"/>
      <c r="AU15" s="201"/>
      <c r="AV15" s="201"/>
      <c r="AW15" s="201"/>
      <c r="AX15" s="201"/>
      <c r="AY15" s="201"/>
      <c r="AZ15" s="201"/>
      <c r="BA15" s="201"/>
      <c r="BB15" s="201"/>
      <c r="BC15" s="201"/>
      <c r="BD15" s="201"/>
      <c r="BE15" s="201"/>
      <c r="BF15" s="201"/>
      <c r="BG15" s="201"/>
      <c r="BH15" s="201"/>
      <c r="BI15" s="201"/>
    </row>
    <row r="16" spans="1:61" x14ac:dyDescent="0.6">
      <c r="A16" s="51" t="s">
        <v>177</v>
      </c>
      <c r="B16" s="194">
        <f>'AR &amp; AP'!B31</f>
        <v>16215</v>
      </c>
      <c r="C16" s="194">
        <f>'AR &amp; AP'!C31</f>
        <v>7050</v>
      </c>
      <c r="D16" s="194">
        <f>'AR &amp; AP'!D31</f>
        <v>7050</v>
      </c>
      <c r="E16" s="194">
        <f>'AR &amp; AP'!E31</f>
        <v>7050</v>
      </c>
      <c r="F16" s="194">
        <f>'AR &amp; AP'!F31</f>
        <v>7050</v>
      </c>
      <c r="G16" s="194">
        <f>'AR &amp; AP'!G31</f>
        <v>7050</v>
      </c>
      <c r="H16" s="194">
        <f>'AR &amp; AP'!H31</f>
        <v>7050</v>
      </c>
      <c r="I16" s="194">
        <f>'AR &amp; AP'!I31</f>
        <v>7050</v>
      </c>
      <c r="J16" s="194">
        <f>'AR &amp; AP'!J31</f>
        <v>7050</v>
      </c>
      <c r="K16" s="194">
        <f>'AR &amp; AP'!K31</f>
        <v>7050</v>
      </c>
      <c r="L16" s="194">
        <f>'AR &amp; AP'!L31</f>
        <v>7050</v>
      </c>
      <c r="M16" s="194">
        <f>'AR &amp; AP'!M31</f>
        <v>7050</v>
      </c>
      <c r="N16" s="194">
        <f>'AR &amp; AP'!N31</f>
        <v>8671.5000000000036</v>
      </c>
      <c r="O16" s="194">
        <f>'AR &amp; AP'!O31</f>
        <v>7755.0000000000036</v>
      </c>
      <c r="P16" s="194">
        <f>'AR &amp; AP'!P31</f>
        <v>7755.0000000000036</v>
      </c>
      <c r="Q16" s="194">
        <f>'AR &amp; AP'!Q31</f>
        <v>7755.0000000000036</v>
      </c>
      <c r="R16" s="194">
        <f>'AR &amp; AP'!R31</f>
        <v>7755.0000000000036</v>
      </c>
      <c r="S16" s="194">
        <f>'AR &amp; AP'!S31</f>
        <v>7755.0000000000036</v>
      </c>
      <c r="T16" s="194">
        <f>'AR &amp; AP'!T31</f>
        <v>7755.0000000000036</v>
      </c>
      <c r="U16" s="194">
        <f>'AR &amp; AP'!U31</f>
        <v>7755.0000000000036</v>
      </c>
      <c r="V16" s="194">
        <f>'AR &amp; AP'!V31</f>
        <v>7755.0000000000036</v>
      </c>
      <c r="W16" s="194">
        <f>'AR &amp; AP'!W31</f>
        <v>7755.0000000000036</v>
      </c>
      <c r="X16" s="194">
        <f>'AR &amp; AP'!X31</f>
        <v>7755.0000000000036</v>
      </c>
      <c r="Y16" s="194">
        <f>'AR &amp; AP'!Y31</f>
        <v>7755.0000000000036</v>
      </c>
      <c r="Z16" s="194">
        <f>'AR &amp; AP'!Z31</f>
        <v>9538.6500000000033</v>
      </c>
      <c r="AA16" s="194">
        <f>'AR &amp; AP'!AA31</f>
        <v>8530.5000000000036</v>
      </c>
      <c r="AB16" s="194">
        <f>'AR &amp; AP'!AB31</f>
        <v>8530.5000000000055</v>
      </c>
      <c r="AC16" s="194">
        <f>'AR &amp; AP'!AC31</f>
        <v>8530.5000000000055</v>
      </c>
      <c r="AD16" s="194">
        <f>'AR &amp; AP'!AD31</f>
        <v>8530.5000000000055</v>
      </c>
      <c r="AE16" s="194">
        <f>'AR &amp; AP'!AE31</f>
        <v>8530.5000000000055</v>
      </c>
      <c r="AF16" s="194">
        <f>'AR &amp; AP'!AF31</f>
        <v>8530.5000000000055</v>
      </c>
      <c r="AG16" s="194">
        <f>'AR &amp; AP'!AG31</f>
        <v>8530.5000000000055</v>
      </c>
      <c r="AH16" s="194">
        <f>'AR &amp; AP'!AH31</f>
        <v>8530.5000000000055</v>
      </c>
      <c r="AI16" s="194">
        <f>'AR &amp; AP'!AI31</f>
        <v>8530.5000000000055</v>
      </c>
      <c r="AJ16" s="194">
        <f>'AR &amp; AP'!AJ31</f>
        <v>8530.5000000000055</v>
      </c>
      <c r="AK16" s="194">
        <f>'AR &amp; AP'!AK31</f>
        <v>8530.5000000000055</v>
      </c>
      <c r="AL16" s="194">
        <f>'AR &amp; AP'!AL31</f>
        <v>10492.515000000012</v>
      </c>
      <c r="AM16" s="194">
        <f>'AR &amp; AP'!AM31</f>
        <v>9383.5500000000102</v>
      </c>
      <c r="AN16" s="194">
        <f>'AR &amp; AP'!AN31</f>
        <v>9383.5500000000084</v>
      </c>
      <c r="AO16" s="194">
        <f>'AR &amp; AP'!AO31</f>
        <v>9383.5500000000084</v>
      </c>
      <c r="AP16" s="194">
        <f>'AR &amp; AP'!AP31</f>
        <v>9383.5500000000084</v>
      </c>
      <c r="AQ16" s="194">
        <f>'AR &amp; AP'!AQ31</f>
        <v>9383.5500000000084</v>
      </c>
      <c r="AR16" s="194">
        <f>'AR &amp; AP'!AR31</f>
        <v>9383.5500000000084</v>
      </c>
      <c r="AS16" s="194">
        <f>'AR &amp; AP'!AS31</f>
        <v>9383.5500000000084</v>
      </c>
      <c r="AT16" s="194">
        <f>'AR &amp; AP'!AT31</f>
        <v>9383.5500000000084</v>
      </c>
      <c r="AU16" s="194">
        <f>'AR &amp; AP'!AU31</f>
        <v>9383.5500000000084</v>
      </c>
      <c r="AV16" s="194">
        <f>'AR &amp; AP'!AV31</f>
        <v>9383.5500000000084</v>
      </c>
      <c r="AW16" s="194">
        <f>'AR &amp; AP'!AW31</f>
        <v>9383.5500000000084</v>
      </c>
      <c r="AX16" s="194">
        <f>'AR &amp; AP'!AX31</f>
        <v>11541.766500000011</v>
      </c>
      <c r="AY16" s="194">
        <f>'AR &amp; AP'!AY31</f>
        <v>10321.905000000012</v>
      </c>
      <c r="AZ16" s="194">
        <f>'AR &amp; AP'!AZ31</f>
        <v>10321.905000000013</v>
      </c>
      <c r="BA16" s="194">
        <f>'AR &amp; AP'!BA31</f>
        <v>10321.905000000013</v>
      </c>
      <c r="BB16" s="194">
        <f>'AR &amp; AP'!BB31</f>
        <v>10321.905000000013</v>
      </c>
      <c r="BC16" s="194">
        <f>'AR &amp; AP'!BC31</f>
        <v>10321.905000000013</v>
      </c>
      <c r="BD16" s="194">
        <f>'AR &amp; AP'!BD31</f>
        <v>10321.905000000013</v>
      </c>
      <c r="BE16" s="194">
        <f>'AR &amp; AP'!BE31</f>
        <v>10321.905000000013</v>
      </c>
      <c r="BF16" s="194">
        <f>'AR &amp; AP'!BF31</f>
        <v>10321.905000000013</v>
      </c>
      <c r="BG16" s="194">
        <f>'AR &amp; AP'!BG31</f>
        <v>10321.905000000013</v>
      </c>
      <c r="BH16" s="194">
        <f>'AR &amp; AP'!BH31</f>
        <v>10321.905000000013</v>
      </c>
      <c r="BI16" s="194">
        <f>'AR &amp; AP'!BI31</f>
        <v>10321.905000000013</v>
      </c>
    </row>
    <row r="17" spans="1:61" x14ac:dyDescent="0.6">
      <c r="A17" s="51" t="s">
        <v>145</v>
      </c>
      <c r="B17" s="201">
        <f>'Loan Schedule'!B13</f>
        <v>0</v>
      </c>
      <c r="C17" s="201">
        <f>'Loan Schedule'!C13</f>
        <v>0</v>
      </c>
      <c r="D17" s="201">
        <f>'Loan Schedule'!D13</f>
        <v>0</v>
      </c>
      <c r="E17" s="201">
        <f>'Loan Schedule'!E13</f>
        <v>0</v>
      </c>
      <c r="F17" s="201">
        <f>'Loan Schedule'!F13</f>
        <v>0</v>
      </c>
      <c r="G17" s="201">
        <f>'Loan Schedule'!G13</f>
        <v>0</v>
      </c>
      <c r="H17" s="201">
        <f>'Loan Schedule'!H13</f>
        <v>0</v>
      </c>
      <c r="I17" s="201">
        <f>'Loan Schedule'!I13</f>
        <v>0</v>
      </c>
      <c r="J17" s="201">
        <f>'Loan Schedule'!J13</f>
        <v>0</v>
      </c>
      <c r="K17" s="201">
        <f>'Loan Schedule'!K13</f>
        <v>0</v>
      </c>
      <c r="L17" s="201">
        <f>'Loan Schedule'!L13</f>
        <v>0</v>
      </c>
      <c r="M17" s="201">
        <f>'Loan Schedule'!M13</f>
        <v>0</v>
      </c>
      <c r="N17" s="201">
        <f>'Loan Schedule'!N13</f>
        <v>0</v>
      </c>
      <c r="O17" s="201">
        <f>'Loan Schedule'!O13</f>
        <v>0</v>
      </c>
      <c r="P17" s="201">
        <f>'Loan Schedule'!P13</f>
        <v>0</v>
      </c>
      <c r="Q17" s="201">
        <f>'Loan Schedule'!Q13</f>
        <v>0</v>
      </c>
      <c r="R17" s="201">
        <f>'Loan Schedule'!R13</f>
        <v>0</v>
      </c>
      <c r="S17" s="201">
        <f>'Loan Schedule'!S13</f>
        <v>0</v>
      </c>
      <c r="T17" s="201">
        <f>'Loan Schedule'!T13</f>
        <v>0</v>
      </c>
      <c r="U17" s="201">
        <f>'Loan Schedule'!U13</f>
        <v>0</v>
      </c>
      <c r="V17" s="201">
        <f>'Loan Schedule'!V13</f>
        <v>0</v>
      </c>
      <c r="W17" s="201">
        <f>'Loan Schedule'!W13</f>
        <v>0</v>
      </c>
      <c r="X17" s="201">
        <f>'Loan Schedule'!X13</f>
        <v>0</v>
      </c>
      <c r="Y17" s="201">
        <f>'Loan Schedule'!Y13</f>
        <v>0</v>
      </c>
      <c r="Z17" s="201">
        <f>'Loan Schedule'!Z13</f>
        <v>0</v>
      </c>
      <c r="AA17" s="201">
        <f>'Loan Schedule'!AA13</f>
        <v>0</v>
      </c>
      <c r="AB17" s="201">
        <f>'Loan Schedule'!AB13</f>
        <v>0</v>
      </c>
      <c r="AC17" s="201">
        <f>'Loan Schedule'!AC13</f>
        <v>0</v>
      </c>
      <c r="AD17" s="201">
        <f>'Loan Schedule'!AD13</f>
        <v>0</v>
      </c>
      <c r="AE17" s="201">
        <f>'Loan Schedule'!AE13</f>
        <v>0</v>
      </c>
      <c r="AF17" s="201">
        <f>'Loan Schedule'!AF13</f>
        <v>0</v>
      </c>
      <c r="AG17" s="201">
        <f>'Loan Schedule'!AG13</f>
        <v>0</v>
      </c>
      <c r="AH17" s="201">
        <f>'Loan Schedule'!AH13</f>
        <v>0</v>
      </c>
      <c r="AI17" s="201">
        <f>'Loan Schedule'!AI13</f>
        <v>0</v>
      </c>
      <c r="AJ17" s="201">
        <f>'Loan Schedule'!AJ13</f>
        <v>0</v>
      </c>
      <c r="AK17" s="201">
        <f>'Loan Schedule'!AK13</f>
        <v>0</v>
      </c>
      <c r="AL17" s="201">
        <f>'Loan Schedule'!AL13</f>
        <v>0</v>
      </c>
      <c r="AM17" s="201">
        <f>'Loan Schedule'!AM13</f>
        <v>0</v>
      </c>
      <c r="AN17" s="201">
        <f>'Loan Schedule'!AN13</f>
        <v>0</v>
      </c>
      <c r="AO17" s="201">
        <f>'Loan Schedule'!AO13</f>
        <v>0</v>
      </c>
      <c r="AP17" s="201">
        <f>'Loan Schedule'!AP13</f>
        <v>0</v>
      </c>
      <c r="AQ17" s="201">
        <f>'Loan Schedule'!AQ13</f>
        <v>0</v>
      </c>
      <c r="AR17" s="201">
        <f>'Loan Schedule'!AR13</f>
        <v>0</v>
      </c>
      <c r="AS17" s="201">
        <f>'Loan Schedule'!AS13</f>
        <v>0</v>
      </c>
      <c r="AT17" s="201">
        <f>'Loan Schedule'!AT13</f>
        <v>0</v>
      </c>
      <c r="AU17" s="201">
        <f>'Loan Schedule'!AU13</f>
        <v>0</v>
      </c>
      <c r="AV17" s="201">
        <f>'Loan Schedule'!AV13</f>
        <v>0</v>
      </c>
      <c r="AW17" s="201">
        <f>'Loan Schedule'!AW13</f>
        <v>0</v>
      </c>
      <c r="AX17" s="201">
        <f>'Loan Schedule'!AX13</f>
        <v>0</v>
      </c>
      <c r="AY17" s="201">
        <f>'Loan Schedule'!AY13</f>
        <v>0</v>
      </c>
      <c r="AZ17" s="201">
        <f>'Loan Schedule'!AZ13</f>
        <v>0</v>
      </c>
      <c r="BA17" s="201">
        <f>'Loan Schedule'!BA13</f>
        <v>0</v>
      </c>
      <c r="BB17" s="201">
        <f>'Loan Schedule'!BB13</f>
        <v>0</v>
      </c>
      <c r="BC17" s="201">
        <f>'Loan Schedule'!BC13</f>
        <v>0</v>
      </c>
      <c r="BD17" s="201">
        <f>'Loan Schedule'!BD13</f>
        <v>0</v>
      </c>
      <c r="BE17" s="201">
        <f>'Loan Schedule'!BE13</f>
        <v>0</v>
      </c>
      <c r="BF17" s="201">
        <f>'Loan Schedule'!BF13</f>
        <v>0</v>
      </c>
      <c r="BG17" s="201">
        <f>'Loan Schedule'!BG13</f>
        <v>0</v>
      </c>
      <c r="BH17" s="201">
        <f>'Loan Schedule'!BH13</f>
        <v>0</v>
      </c>
      <c r="BI17" s="201">
        <f>'Loan Schedule'!BI13</f>
        <v>0</v>
      </c>
    </row>
    <row r="18" spans="1:61" x14ac:dyDescent="0.6">
      <c r="A18" s="53" t="s">
        <v>163</v>
      </c>
      <c r="B18" s="192">
        <f>SUM(B16:B17)</f>
        <v>16215</v>
      </c>
      <c r="C18" s="192">
        <f t="shared" ref="C18:BI18" si="2">SUM(C16:C17)</f>
        <v>7050</v>
      </c>
      <c r="D18" s="192">
        <f t="shared" si="2"/>
        <v>7050</v>
      </c>
      <c r="E18" s="192">
        <f t="shared" si="2"/>
        <v>7050</v>
      </c>
      <c r="F18" s="192">
        <f t="shared" si="2"/>
        <v>7050</v>
      </c>
      <c r="G18" s="192">
        <f t="shared" si="2"/>
        <v>7050</v>
      </c>
      <c r="H18" s="192">
        <f t="shared" si="2"/>
        <v>7050</v>
      </c>
      <c r="I18" s="192">
        <f t="shared" si="2"/>
        <v>7050</v>
      </c>
      <c r="J18" s="192">
        <f t="shared" si="2"/>
        <v>7050</v>
      </c>
      <c r="K18" s="192">
        <f t="shared" si="2"/>
        <v>7050</v>
      </c>
      <c r="L18" s="192">
        <f t="shared" si="2"/>
        <v>7050</v>
      </c>
      <c r="M18" s="192">
        <f t="shared" si="2"/>
        <v>7050</v>
      </c>
      <c r="N18" s="192">
        <f t="shared" si="2"/>
        <v>8671.5000000000036</v>
      </c>
      <c r="O18" s="192">
        <f t="shared" si="2"/>
        <v>7755.0000000000036</v>
      </c>
      <c r="P18" s="192">
        <f t="shared" si="2"/>
        <v>7755.0000000000036</v>
      </c>
      <c r="Q18" s="192">
        <f t="shared" si="2"/>
        <v>7755.0000000000036</v>
      </c>
      <c r="R18" s="192">
        <f t="shared" si="2"/>
        <v>7755.0000000000036</v>
      </c>
      <c r="S18" s="192">
        <f t="shared" si="2"/>
        <v>7755.0000000000036</v>
      </c>
      <c r="T18" s="192">
        <f t="shared" si="2"/>
        <v>7755.0000000000036</v>
      </c>
      <c r="U18" s="192">
        <f t="shared" si="2"/>
        <v>7755.0000000000036</v>
      </c>
      <c r="V18" s="192">
        <f t="shared" si="2"/>
        <v>7755.0000000000036</v>
      </c>
      <c r="W18" s="192">
        <f t="shared" si="2"/>
        <v>7755.0000000000036</v>
      </c>
      <c r="X18" s="192">
        <f t="shared" si="2"/>
        <v>7755.0000000000036</v>
      </c>
      <c r="Y18" s="192">
        <f t="shared" si="2"/>
        <v>7755.0000000000036</v>
      </c>
      <c r="Z18" s="192">
        <f t="shared" si="2"/>
        <v>9538.6500000000033</v>
      </c>
      <c r="AA18" s="192">
        <f t="shared" si="2"/>
        <v>8530.5000000000036</v>
      </c>
      <c r="AB18" s="192">
        <f t="shared" si="2"/>
        <v>8530.5000000000055</v>
      </c>
      <c r="AC18" s="192">
        <f t="shared" si="2"/>
        <v>8530.5000000000055</v>
      </c>
      <c r="AD18" s="192">
        <f t="shared" si="2"/>
        <v>8530.5000000000055</v>
      </c>
      <c r="AE18" s="192">
        <f t="shared" si="2"/>
        <v>8530.5000000000055</v>
      </c>
      <c r="AF18" s="192">
        <f t="shared" si="2"/>
        <v>8530.5000000000055</v>
      </c>
      <c r="AG18" s="192">
        <f t="shared" si="2"/>
        <v>8530.5000000000055</v>
      </c>
      <c r="AH18" s="192">
        <f t="shared" si="2"/>
        <v>8530.5000000000055</v>
      </c>
      <c r="AI18" s="192">
        <f t="shared" si="2"/>
        <v>8530.5000000000055</v>
      </c>
      <c r="AJ18" s="192">
        <f t="shared" si="2"/>
        <v>8530.5000000000055</v>
      </c>
      <c r="AK18" s="192">
        <f t="shared" si="2"/>
        <v>8530.5000000000055</v>
      </c>
      <c r="AL18" s="192">
        <f t="shared" si="2"/>
        <v>10492.515000000012</v>
      </c>
      <c r="AM18" s="192">
        <f t="shared" si="2"/>
        <v>9383.5500000000102</v>
      </c>
      <c r="AN18" s="192">
        <f t="shared" si="2"/>
        <v>9383.5500000000084</v>
      </c>
      <c r="AO18" s="192">
        <f t="shared" si="2"/>
        <v>9383.5500000000084</v>
      </c>
      <c r="AP18" s="192">
        <f t="shared" si="2"/>
        <v>9383.5500000000084</v>
      </c>
      <c r="AQ18" s="192">
        <f t="shared" si="2"/>
        <v>9383.5500000000084</v>
      </c>
      <c r="AR18" s="192">
        <f t="shared" si="2"/>
        <v>9383.5500000000084</v>
      </c>
      <c r="AS18" s="192">
        <f t="shared" si="2"/>
        <v>9383.5500000000084</v>
      </c>
      <c r="AT18" s="192">
        <f t="shared" si="2"/>
        <v>9383.5500000000084</v>
      </c>
      <c r="AU18" s="192">
        <f t="shared" si="2"/>
        <v>9383.5500000000084</v>
      </c>
      <c r="AV18" s="192">
        <f t="shared" si="2"/>
        <v>9383.5500000000084</v>
      </c>
      <c r="AW18" s="192">
        <f t="shared" si="2"/>
        <v>9383.5500000000084</v>
      </c>
      <c r="AX18" s="192">
        <f t="shared" si="2"/>
        <v>11541.766500000011</v>
      </c>
      <c r="AY18" s="192">
        <f t="shared" si="2"/>
        <v>10321.905000000012</v>
      </c>
      <c r="AZ18" s="192">
        <f t="shared" si="2"/>
        <v>10321.905000000013</v>
      </c>
      <c r="BA18" s="192">
        <f t="shared" si="2"/>
        <v>10321.905000000013</v>
      </c>
      <c r="BB18" s="192">
        <f t="shared" si="2"/>
        <v>10321.905000000013</v>
      </c>
      <c r="BC18" s="192">
        <f t="shared" si="2"/>
        <v>10321.905000000013</v>
      </c>
      <c r="BD18" s="192">
        <f t="shared" si="2"/>
        <v>10321.905000000013</v>
      </c>
      <c r="BE18" s="192">
        <f t="shared" si="2"/>
        <v>10321.905000000013</v>
      </c>
      <c r="BF18" s="192">
        <f t="shared" si="2"/>
        <v>10321.905000000013</v>
      </c>
      <c r="BG18" s="192">
        <f t="shared" si="2"/>
        <v>10321.905000000013</v>
      </c>
      <c r="BH18" s="192">
        <f t="shared" si="2"/>
        <v>10321.905000000013</v>
      </c>
      <c r="BI18" s="192">
        <f t="shared" si="2"/>
        <v>10321.905000000013</v>
      </c>
    </row>
    <row r="19" spans="1:61" x14ac:dyDescent="0.6">
      <c r="A19" s="53" t="s">
        <v>166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201"/>
      <c r="AS19" s="201"/>
      <c r="AT19" s="201"/>
      <c r="AU19" s="201"/>
      <c r="AV19" s="201"/>
      <c r="AW19" s="201"/>
      <c r="AX19" s="201"/>
      <c r="AY19" s="201"/>
      <c r="AZ19" s="201"/>
      <c r="BA19" s="201"/>
      <c r="BB19" s="201"/>
      <c r="BC19" s="201"/>
      <c r="BD19" s="201"/>
      <c r="BE19" s="201"/>
      <c r="BF19" s="201"/>
      <c r="BG19" s="201"/>
      <c r="BH19" s="201"/>
      <c r="BI19" s="201"/>
    </row>
    <row r="20" spans="1:61" x14ac:dyDescent="0.6">
      <c r="A20" s="51" t="s">
        <v>4</v>
      </c>
      <c r="B20" s="194">
        <f>'Use of Proceeds'!B26</f>
        <v>100000</v>
      </c>
      <c r="C20" s="194">
        <f>B20</f>
        <v>100000</v>
      </c>
      <c r="D20" s="194">
        <f t="shared" ref="D20:BI20" si="3">C20</f>
        <v>100000</v>
      </c>
      <c r="E20" s="194">
        <f t="shared" si="3"/>
        <v>100000</v>
      </c>
      <c r="F20" s="194">
        <f t="shared" si="3"/>
        <v>100000</v>
      </c>
      <c r="G20" s="194">
        <f t="shared" si="3"/>
        <v>100000</v>
      </c>
      <c r="H20" s="194">
        <f t="shared" si="3"/>
        <v>100000</v>
      </c>
      <c r="I20" s="194">
        <f t="shared" si="3"/>
        <v>100000</v>
      </c>
      <c r="J20" s="194">
        <f t="shared" si="3"/>
        <v>100000</v>
      </c>
      <c r="K20" s="194">
        <f t="shared" si="3"/>
        <v>100000</v>
      </c>
      <c r="L20" s="194">
        <f t="shared" si="3"/>
        <v>100000</v>
      </c>
      <c r="M20" s="194">
        <f t="shared" si="3"/>
        <v>100000</v>
      </c>
      <c r="N20" s="194">
        <f t="shared" si="3"/>
        <v>100000</v>
      </c>
      <c r="O20" s="194">
        <f t="shared" si="3"/>
        <v>100000</v>
      </c>
      <c r="P20" s="194">
        <f t="shared" si="3"/>
        <v>100000</v>
      </c>
      <c r="Q20" s="194">
        <f t="shared" si="3"/>
        <v>100000</v>
      </c>
      <c r="R20" s="194">
        <f t="shared" si="3"/>
        <v>100000</v>
      </c>
      <c r="S20" s="194">
        <f t="shared" si="3"/>
        <v>100000</v>
      </c>
      <c r="T20" s="194">
        <f t="shared" si="3"/>
        <v>100000</v>
      </c>
      <c r="U20" s="194">
        <f t="shared" si="3"/>
        <v>100000</v>
      </c>
      <c r="V20" s="194">
        <f t="shared" si="3"/>
        <v>100000</v>
      </c>
      <c r="W20" s="194">
        <f t="shared" si="3"/>
        <v>100000</v>
      </c>
      <c r="X20" s="194">
        <f t="shared" si="3"/>
        <v>100000</v>
      </c>
      <c r="Y20" s="194">
        <f t="shared" si="3"/>
        <v>100000</v>
      </c>
      <c r="Z20" s="194">
        <f t="shared" si="3"/>
        <v>100000</v>
      </c>
      <c r="AA20" s="194">
        <f t="shared" si="3"/>
        <v>100000</v>
      </c>
      <c r="AB20" s="194">
        <f t="shared" si="3"/>
        <v>100000</v>
      </c>
      <c r="AC20" s="194">
        <f t="shared" si="3"/>
        <v>100000</v>
      </c>
      <c r="AD20" s="194">
        <f t="shared" si="3"/>
        <v>100000</v>
      </c>
      <c r="AE20" s="194">
        <f t="shared" si="3"/>
        <v>100000</v>
      </c>
      <c r="AF20" s="194">
        <f t="shared" si="3"/>
        <v>100000</v>
      </c>
      <c r="AG20" s="194">
        <f t="shared" si="3"/>
        <v>100000</v>
      </c>
      <c r="AH20" s="194">
        <f t="shared" si="3"/>
        <v>100000</v>
      </c>
      <c r="AI20" s="194">
        <f t="shared" si="3"/>
        <v>100000</v>
      </c>
      <c r="AJ20" s="194">
        <f t="shared" si="3"/>
        <v>100000</v>
      </c>
      <c r="AK20" s="194">
        <f t="shared" si="3"/>
        <v>100000</v>
      </c>
      <c r="AL20" s="194">
        <f t="shared" si="3"/>
        <v>100000</v>
      </c>
      <c r="AM20" s="194">
        <f t="shared" si="3"/>
        <v>100000</v>
      </c>
      <c r="AN20" s="194">
        <f t="shared" si="3"/>
        <v>100000</v>
      </c>
      <c r="AO20" s="194">
        <f t="shared" si="3"/>
        <v>100000</v>
      </c>
      <c r="AP20" s="194">
        <f t="shared" si="3"/>
        <v>100000</v>
      </c>
      <c r="AQ20" s="194">
        <f t="shared" si="3"/>
        <v>100000</v>
      </c>
      <c r="AR20" s="194">
        <f t="shared" si="3"/>
        <v>100000</v>
      </c>
      <c r="AS20" s="194">
        <f t="shared" si="3"/>
        <v>100000</v>
      </c>
      <c r="AT20" s="194">
        <f t="shared" si="3"/>
        <v>100000</v>
      </c>
      <c r="AU20" s="194">
        <f t="shared" si="3"/>
        <v>100000</v>
      </c>
      <c r="AV20" s="194">
        <f t="shared" si="3"/>
        <v>100000</v>
      </c>
      <c r="AW20" s="194">
        <f t="shared" si="3"/>
        <v>100000</v>
      </c>
      <c r="AX20" s="194">
        <f t="shared" si="3"/>
        <v>100000</v>
      </c>
      <c r="AY20" s="194">
        <f t="shared" si="3"/>
        <v>100000</v>
      </c>
      <c r="AZ20" s="194">
        <f t="shared" si="3"/>
        <v>100000</v>
      </c>
      <c r="BA20" s="194">
        <f t="shared" si="3"/>
        <v>100000</v>
      </c>
      <c r="BB20" s="194">
        <f t="shared" si="3"/>
        <v>100000</v>
      </c>
      <c r="BC20" s="194">
        <f t="shared" si="3"/>
        <v>100000</v>
      </c>
      <c r="BD20" s="194">
        <f t="shared" si="3"/>
        <v>100000</v>
      </c>
      <c r="BE20" s="194">
        <f t="shared" si="3"/>
        <v>100000</v>
      </c>
      <c r="BF20" s="194">
        <f t="shared" si="3"/>
        <v>100000</v>
      </c>
      <c r="BG20" s="194">
        <f t="shared" si="3"/>
        <v>100000</v>
      </c>
      <c r="BH20" s="194">
        <f t="shared" si="3"/>
        <v>100000</v>
      </c>
      <c r="BI20" s="194">
        <f t="shared" si="3"/>
        <v>100000</v>
      </c>
    </row>
    <row r="21" spans="1:61" x14ac:dyDescent="0.6">
      <c r="A21" s="51" t="s">
        <v>5</v>
      </c>
      <c r="B21" s="194">
        <v>0</v>
      </c>
      <c r="C21" s="194">
        <f>SUM(B21:B22)</f>
        <v>6675.5</v>
      </c>
      <c r="D21" s="194">
        <f t="shared" ref="D21:BI21" si="4">SUM(C21:C22)</f>
        <v>13351</v>
      </c>
      <c r="E21" s="194">
        <f t="shared" si="4"/>
        <v>20026.5</v>
      </c>
      <c r="F21" s="194">
        <f t="shared" si="4"/>
        <v>26702</v>
      </c>
      <c r="G21" s="194">
        <f t="shared" si="4"/>
        <v>33377.5</v>
      </c>
      <c r="H21" s="194">
        <f t="shared" si="4"/>
        <v>40053</v>
      </c>
      <c r="I21" s="194">
        <f t="shared" si="4"/>
        <v>46728.5</v>
      </c>
      <c r="J21" s="194">
        <f t="shared" si="4"/>
        <v>53404</v>
      </c>
      <c r="K21" s="194">
        <f t="shared" si="4"/>
        <v>60079.5</v>
      </c>
      <c r="L21" s="194">
        <f t="shared" si="4"/>
        <v>66755</v>
      </c>
      <c r="M21" s="194">
        <f t="shared" si="4"/>
        <v>73430.5</v>
      </c>
      <c r="N21" s="194">
        <f t="shared" si="4"/>
        <v>80106</v>
      </c>
      <c r="O21" s="194">
        <f t="shared" si="4"/>
        <v>88607.19</v>
      </c>
      <c r="P21" s="194">
        <f t="shared" si="4"/>
        <v>97108.38</v>
      </c>
      <c r="Q21" s="194">
        <f t="shared" si="4"/>
        <v>105609.57</v>
      </c>
      <c r="R21" s="194">
        <f t="shared" si="4"/>
        <v>114110.76000000001</v>
      </c>
      <c r="S21" s="194">
        <f t="shared" si="4"/>
        <v>122611.95000000001</v>
      </c>
      <c r="T21" s="194">
        <f t="shared" si="4"/>
        <v>131113.14000000001</v>
      </c>
      <c r="U21" s="194">
        <f t="shared" si="4"/>
        <v>139614.33000000002</v>
      </c>
      <c r="V21" s="194">
        <f t="shared" si="4"/>
        <v>148115.52000000002</v>
      </c>
      <c r="W21" s="194">
        <f t="shared" si="4"/>
        <v>156616.71000000002</v>
      </c>
      <c r="X21" s="194">
        <f t="shared" si="4"/>
        <v>165117.90000000002</v>
      </c>
      <c r="Y21" s="194">
        <f t="shared" si="4"/>
        <v>173619.09000000003</v>
      </c>
      <c r="Z21" s="194">
        <f t="shared" si="4"/>
        <v>182120.28000000003</v>
      </c>
      <c r="AA21" s="194">
        <f t="shared" si="4"/>
        <v>192681.03160000005</v>
      </c>
      <c r="AB21" s="194">
        <f t="shared" si="4"/>
        <v>203241.78320000006</v>
      </c>
      <c r="AC21" s="194">
        <f t="shared" si="4"/>
        <v>213802.53480000008</v>
      </c>
      <c r="AD21" s="194">
        <f t="shared" si="4"/>
        <v>224363.2864000001</v>
      </c>
      <c r="AE21" s="194">
        <f t="shared" si="4"/>
        <v>234924.03800000012</v>
      </c>
      <c r="AF21" s="194">
        <f t="shared" si="4"/>
        <v>245484.78960000013</v>
      </c>
      <c r="AG21" s="194">
        <f t="shared" si="4"/>
        <v>256045.54120000015</v>
      </c>
      <c r="AH21" s="194">
        <f t="shared" si="4"/>
        <v>266606.29280000017</v>
      </c>
      <c r="AI21" s="194">
        <f t="shared" si="4"/>
        <v>277167.04440000019</v>
      </c>
      <c r="AJ21" s="194">
        <f t="shared" si="4"/>
        <v>287727.79600000021</v>
      </c>
      <c r="AK21" s="194">
        <f t="shared" si="4"/>
        <v>298288.54760000022</v>
      </c>
      <c r="AL21" s="194">
        <f t="shared" si="4"/>
        <v>308849.29920000024</v>
      </c>
      <c r="AM21" s="194">
        <f t="shared" si="4"/>
        <v>321729.21635400027</v>
      </c>
      <c r="AN21" s="194">
        <f t="shared" si="4"/>
        <v>334609.13350800029</v>
      </c>
      <c r="AO21" s="194">
        <f t="shared" si="4"/>
        <v>347489.05066200031</v>
      </c>
      <c r="AP21" s="194">
        <f t="shared" si="4"/>
        <v>360368.96781600034</v>
      </c>
      <c r="AQ21" s="194">
        <f t="shared" si="4"/>
        <v>373248.88497000036</v>
      </c>
      <c r="AR21" s="194">
        <f t="shared" si="4"/>
        <v>386128.80212400039</v>
      </c>
      <c r="AS21" s="194">
        <f t="shared" si="4"/>
        <v>399008.71927800041</v>
      </c>
      <c r="AT21" s="194">
        <f t="shared" si="4"/>
        <v>411888.63643200044</v>
      </c>
      <c r="AU21" s="194">
        <f t="shared" si="4"/>
        <v>424768.55358600046</v>
      </c>
      <c r="AV21" s="194">
        <f t="shared" si="4"/>
        <v>437648.47074000048</v>
      </c>
      <c r="AW21" s="194">
        <f t="shared" si="4"/>
        <v>450528.38789400051</v>
      </c>
      <c r="AX21" s="194">
        <f t="shared" si="4"/>
        <v>463408.30504800053</v>
      </c>
      <c r="AY21" s="194">
        <f t="shared" si="4"/>
        <v>478895.40708886052</v>
      </c>
      <c r="AZ21" s="194">
        <f t="shared" si="4"/>
        <v>494382.50912972051</v>
      </c>
      <c r="BA21" s="194">
        <f t="shared" si="4"/>
        <v>509869.61117058049</v>
      </c>
      <c r="BB21" s="194">
        <f t="shared" si="4"/>
        <v>525356.71321144048</v>
      </c>
      <c r="BC21" s="194">
        <f t="shared" si="4"/>
        <v>540843.81525230047</v>
      </c>
      <c r="BD21" s="194">
        <f t="shared" si="4"/>
        <v>556330.91729316046</v>
      </c>
      <c r="BE21" s="194">
        <f t="shared" si="4"/>
        <v>571818.01933402044</v>
      </c>
      <c r="BF21" s="194">
        <f t="shared" si="4"/>
        <v>587305.12137488043</v>
      </c>
      <c r="BG21" s="194">
        <f t="shared" si="4"/>
        <v>602792.22341574042</v>
      </c>
      <c r="BH21" s="194">
        <f t="shared" si="4"/>
        <v>618279.3254566004</v>
      </c>
      <c r="BI21" s="194">
        <f t="shared" si="4"/>
        <v>633766.42749746039</v>
      </c>
    </row>
    <row r="22" spans="1:61" x14ac:dyDescent="0.6">
      <c r="A22" s="51" t="s">
        <v>6</v>
      </c>
      <c r="B22" s="194">
        <f>'Monthly Income Statement '!B33</f>
        <v>6675.5</v>
      </c>
      <c r="C22" s="194">
        <f>'Monthly Income Statement '!C33</f>
        <v>6675.5</v>
      </c>
      <c r="D22" s="194">
        <f>'Monthly Income Statement '!D33</f>
        <v>6675.5</v>
      </c>
      <c r="E22" s="194">
        <f>'Monthly Income Statement '!E33</f>
        <v>6675.5</v>
      </c>
      <c r="F22" s="194">
        <f>'Monthly Income Statement '!F33</f>
        <v>6675.5</v>
      </c>
      <c r="G22" s="194">
        <f>'Monthly Income Statement '!G33</f>
        <v>6675.5</v>
      </c>
      <c r="H22" s="194">
        <f>'Monthly Income Statement '!H33</f>
        <v>6675.5</v>
      </c>
      <c r="I22" s="194">
        <f>'Monthly Income Statement '!I33</f>
        <v>6675.5</v>
      </c>
      <c r="J22" s="194">
        <f>'Monthly Income Statement '!J33</f>
        <v>6675.5</v>
      </c>
      <c r="K22" s="194">
        <f>'Monthly Income Statement '!K33</f>
        <v>6675.5</v>
      </c>
      <c r="L22" s="194">
        <f>'Monthly Income Statement '!L33</f>
        <v>6675.5</v>
      </c>
      <c r="M22" s="194">
        <f>'Monthly Income Statement '!M33</f>
        <v>6675.5</v>
      </c>
      <c r="N22" s="194">
        <f>'Monthly Income Statement '!N33</f>
        <v>8501.190000000006</v>
      </c>
      <c r="O22" s="194">
        <f>'Monthly Income Statement '!O33</f>
        <v>8501.190000000006</v>
      </c>
      <c r="P22" s="194">
        <f>'Monthly Income Statement '!P33</f>
        <v>8501.190000000006</v>
      </c>
      <c r="Q22" s="194">
        <f>'Monthly Income Statement '!Q33</f>
        <v>8501.190000000006</v>
      </c>
      <c r="R22" s="194">
        <f>'Monthly Income Statement '!R33</f>
        <v>8501.190000000006</v>
      </c>
      <c r="S22" s="194">
        <f>'Monthly Income Statement '!S33</f>
        <v>8501.190000000006</v>
      </c>
      <c r="T22" s="194">
        <f>'Monthly Income Statement '!T33</f>
        <v>8501.190000000006</v>
      </c>
      <c r="U22" s="194">
        <f>'Monthly Income Statement '!U33</f>
        <v>8501.190000000006</v>
      </c>
      <c r="V22" s="194">
        <f>'Monthly Income Statement '!V33</f>
        <v>8501.190000000006</v>
      </c>
      <c r="W22" s="194">
        <f>'Monthly Income Statement '!W33</f>
        <v>8501.190000000006</v>
      </c>
      <c r="X22" s="194">
        <f>'Monthly Income Statement '!X33</f>
        <v>8501.190000000006</v>
      </c>
      <c r="Y22" s="194">
        <f>'Monthly Income Statement '!Y33</f>
        <v>8501.190000000006</v>
      </c>
      <c r="Z22" s="194">
        <f>'Monthly Income Statement '!Z33</f>
        <v>10560.751600000014</v>
      </c>
      <c r="AA22" s="194">
        <f>'Monthly Income Statement '!AA33</f>
        <v>10560.751600000014</v>
      </c>
      <c r="AB22" s="194">
        <f>'Monthly Income Statement '!AB33</f>
        <v>10560.751600000014</v>
      </c>
      <c r="AC22" s="194">
        <f>'Monthly Income Statement '!AC33</f>
        <v>10560.751600000014</v>
      </c>
      <c r="AD22" s="194">
        <f>'Monthly Income Statement '!AD33</f>
        <v>10560.751600000014</v>
      </c>
      <c r="AE22" s="194">
        <f>'Monthly Income Statement '!AE33</f>
        <v>10560.751600000014</v>
      </c>
      <c r="AF22" s="194">
        <f>'Monthly Income Statement '!AF33</f>
        <v>10560.751600000014</v>
      </c>
      <c r="AG22" s="194">
        <f>'Monthly Income Statement '!AG33</f>
        <v>10560.751600000014</v>
      </c>
      <c r="AH22" s="194">
        <f>'Monthly Income Statement '!AH33</f>
        <v>10560.751600000014</v>
      </c>
      <c r="AI22" s="194">
        <f>'Monthly Income Statement '!AI33</f>
        <v>10560.751600000014</v>
      </c>
      <c r="AJ22" s="194">
        <f>'Monthly Income Statement '!AJ33</f>
        <v>10560.751600000014</v>
      </c>
      <c r="AK22" s="194">
        <f>'Monthly Income Statement '!AK33</f>
        <v>10560.751600000014</v>
      </c>
      <c r="AL22" s="194">
        <f>'Monthly Income Statement '!AL33</f>
        <v>12879.917154000015</v>
      </c>
      <c r="AM22" s="194">
        <f>'Monthly Income Statement '!AM33</f>
        <v>12879.917154000015</v>
      </c>
      <c r="AN22" s="194">
        <f>'Monthly Income Statement '!AN33</f>
        <v>12879.917154000015</v>
      </c>
      <c r="AO22" s="194">
        <f>'Monthly Income Statement '!AO33</f>
        <v>12879.917154000015</v>
      </c>
      <c r="AP22" s="194">
        <f>'Monthly Income Statement '!AP33</f>
        <v>12879.917154000015</v>
      </c>
      <c r="AQ22" s="194">
        <f>'Monthly Income Statement '!AQ33</f>
        <v>12879.917154000015</v>
      </c>
      <c r="AR22" s="194">
        <f>'Monthly Income Statement '!AR33</f>
        <v>12879.917154000015</v>
      </c>
      <c r="AS22" s="194">
        <f>'Monthly Income Statement '!AS33</f>
        <v>12879.917154000015</v>
      </c>
      <c r="AT22" s="194">
        <f>'Monthly Income Statement '!AT33</f>
        <v>12879.917154000015</v>
      </c>
      <c r="AU22" s="194">
        <f>'Monthly Income Statement '!AU33</f>
        <v>12879.917154000015</v>
      </c>
      <c r="AV22" s="194">
        <f>'Monthly Income Statement '!AV33</f>
        <v>12879.917154000015</v>
      </c>
      <c r="AW22" s="194">
        <f>'Monthly Income Statement '!AW33</f>
        <v>12879.917154000015</v>
      </c>
      <c r="AX22" s="194">
        <f>'Monthly Income Statement '!AX33</f>
        <v>15487.102040860012</v>
      </c>
      <c r="AY22" s="194">
        <f>'Monthly Income Statement '!AY33</f>
        <v>15487.102040860012</v>
      </c>
      <c r="AZ22" s="194">
        <f>'Monthly Income Statement '!AZ33</f>
        <v>15487.102040860012</v>
      </c>
      <c r="BA22" s="194">
        <f>'Monthly Income Statement '!BA33</f>
        <v>15487.102040860012</v>
      </c>
      <c r="BB22" s="194">
        <f>'Monthly Income Statement '!BB33</f>
        <v>15487.102040860012</v>
      </c>
      <c r="BC22" s="194">
        <f>'Monthly Income Statement '!BC33</f>
        <v>15487.102040860012</v>
      </c>
      <c r="BD22" s="194">
        <f>'Monthly Income Statement '!BD33</f>
        <v>15487.102040860012</v>
      </c>
      <c r="BE22" s="194">
        <f>'Monthly Income Statement '!BE33</f>
        <v>15487.102040860012</v>
      </c>
      <c r="BF22" s="194">
        <f>'Monthly Income Statement '!BF33</f>
        <v>15487.102040860012</v>
      </c>
      <c r="BG22" s="194">
        <f>'Monthly Income Statement '!BG33</f>
        <v>15487.102040860012</v>
      </c>
      <c r="BH22" s="194">
        <f>'Monthly Income Statement '!BH33</f>
        <v>15487.102040860012</v>
      </c>
      <c r="BI22" s="194">
        <f>'Monthly Income Statement '!BI33</f>
        <v>15487.102040860012</v>
      </c>
    </row>
    <row r="23" spans="1:61" x14ac:dyDescent="0.6">
      <c r="A23" s="53" t="s">
        <v>167</v>
      </c>
      <c r="B23" s="192">
        <f>SUM(B20:B22)</f>
        <v>106675.5</v>
      </c>
      <c r="C23" s="192">
        <f t="shared" ref="C23:BI23" si="5">SUM(C20:C22)</f>
        <v>113351</v>
      </c>
      <c r="D23" s="192">
        <f t="shared" si="5"/>
        <v>120026.5</v>
      </c>
      <c r="E23" s="192">
        <f t="shared" si="5"/>
        <v>126702</v>
      </c>
      <c r="F23" s="192">
        <f t="shared" si="5"/>
        <v>133377.5</v>
      </c>
      <c r="G23" s="192">
        <f t="shared" si="5"/>
        <v>140053</v>
      </c>
      <c r="H23" s="192">
        <f t="shared" si="5"/>
        <v>146728.5</v>
      </c>
      <c r="I23" s="192">
        <f t="shared" si="5"/>
        <v>153404</v>
      </c>
      <c r="J23" s="192">
        <f t="shared" si="5"/>
        <v>160079.5</v>
      </c>
      <c r="K23" s="192">
        <f t="shared" si="5"/>
        <v>166755</v>
      </c>
      <c r="L23" s="192">
        <f t="shared" si="5"/>
        <v>173430.5</v>
      </c>
      <c r="M23" s="192">
        <f t="shared" si="5"/>
        <v>180106</v>
      </c>
      <c r="N23" s="192">
        <f t="shared" si="5"/>
        <v>188607.19</v>
      </c>
      <c r="O23" s="192">
        <f t="shared" si="5"/>
        <v>197108.38</v>
      </c>
      <c r="P23" s="192">
        <f t="shared" si="5"/>
        <v>205609.57</v>
      </c>
      <c r="Q23" s="192">
        <f t="shared" si="5"/>
        <v>214110.76</v>
      </c>
      <c r="R23" s="192">
        <f t="shared" si="5"/>
        <v>222611.95</v>
      </c>
      <c r="S23" s="192">
        <f t="shared" si="5"/>
        <v>231113.14</v>
      </c>
      <c r="T23" s="192">
        <f t="shared" si="5"/>
        <v>239614.33000000002</v>
      </c>
      <c r="U23" s="192">
        <f t="shared" si="5"/>
        <v>248115.52000000002</v>
      </c>
      <c r="V23" s="192">
        <f t="shared" si="5"/>
        <v>256616.71000000002</v>
      </c>
      <c r="W23" s="192">
        <f t="shared" si="5"/>
        <v>265117.90000000002</v>
      </c>
      <c r="X23" s="192">
        <f t="shared" si="5"/>
        <v>273619.09000000003</v>
      </c>
      <c r="Y23" s="192">
        <f t="shared" si="5"/>
        <v>282120.28000000003</v>
      </c>
      <c r="Z23" s="192">
        <f t="shared" si="5"/>
        <v>292681.03160000005</v>
      </c>
      <c r="AA23" s="192">
        <f t="shared" si="5"/>
        <v>303241.78320000006</v>
      </c>
      <c r="AB23" s="192">
        <f t="shared" si="5"/>
        <v>313802.53480000008</v>
      </c>
      <c r="AC23" s="192">
        <f t="shared" si="5"/>
        <v>324363.2864000001</v>
      </c>
      <c r="AD23" s="192">
        <f t="shared" si="5"/>
        <v>334924.03800000012</v>
      </c>
      <c r="AE23" s="192">
        <f t="shared" si="5"/>
        <v>345484.78960000013</v>
      </c>
      <c r="AF23" s="192">
        <f t="shared" si="5"/>
        <v>356045.54120000015</v>
      </c>
      <c r="AG23" s="192">
        <f t="shared" si="5"/>
        <v>366606.29280000017</v>
      </c>
      <c r="AH23" s="192">
        <f t="shared" si="5"/>
        <v>377167.04440000019</v>
      </c>
      <c r="AI23" s="192">
        <f t="shared" si="5"/>
        <v>387727.79600000021</v>
      </c>
      <c r="AJ23" s="192">
        <f t="shared" si="5"/>
        <v>398288.54760000022</v>
      </c>
      <c r="AK23" s="192">
        <f t="shared" si="5"/>
        <v>408849.29920000024</v>
      </c>
      <c r="AL23" s="192">
        <f t="shared" si="5"/>
        <v>421729.21635400027</v>
      </c>
      <c r="AM23" s="192">
        <f t="shared" si="5"/>
        <v>434609.13350800029</v>
      </c>
      <c r="AN23" s="192">
        <f t="shared" si="5"/>
        <v>447489.05066200031</v>
      </c>
      <c r="AO23" s="192">
        <f t="shared" si="5"/>
        <v>460368.96781600034</v>
      </c>
      <c r="AP23" s="192">
        <f t="shared" si="5"/>
        <v>473248.88497000036</v>
      </c>
      <c r="AQ23" s="192">
        <f t="shared" si="5"/>
        <v>486128.80212400039</v>
      </c>
      <c r="AR23" s="192">
        <f t="shared" si="5"/>
        <v>499008.71927800041</v>
      </c>
      <c r="AS23" s="192">
        <f t="shared" si="5"/>
        <v>511888.63643200044</v>
      </c>
      <c r="AT23" s="192">
        <f t="shared" si="5"/>
        <v>524768.55358600046</v>
      </c>
      <c r="AU23" s="192">
        <f t="shared" si="5"/>
        <v>537648.47074000048</v>
      </c>
      <c r="AV23" s="192">
        <f t="shared" si="5"/>
        <v>550528.38789400051</v>
      </c>
      <c r="AW23" s="192">
        <f t="shared" si="5"/>
        <v>563408.30504800053</v>
      </c>
      <c r="AX23" s="192">
        <f t="shared" si="5"/>
        <v>578895.40708886052</v>
      </c>
      <c r="AY23" s="192">
        <f t="shared" si="5"/>
        <v>594382.50912972051</v>
      </c>
      <c r="AZ23" s="192">
        <f t="shared" si="5"/>
        <v>609869.61117058049</v>
      </c>
      <c r="BA23" s="192">
        <f t="shared" si="5"/>
        <v>625356.71321144048</v>
      </c>
      <c r="BB23" s="192">
        <f t="shared" si="5"/>
        <v>640843.81525230047</v>
      </c>
      <c r="BC23" s="192">
        <f t="shared" si="5"/>
        <v>656330.91729316046</v>
      </c>
      <c r="BD23" s="192">
        <f t="shared" si="5"/>
        <v>671818.01933402044</v>
      </c>
      <c r="BE23" s="192">
        <f t="shared" si="5"/>
        <v>687305.12137488043</v>
      </c>
      <c r="BF23" s="192">
        <f t="shared" si="5"/>
        <v>702792.22341574042</v>
      </c>
      <c r="BG23" s="192">
        <f t="shared" si="5"/>
        <v>718279.3254566004</v>
      </c>
      <c r="BH23" s="192">
        <f t="shared" si="5"/>
        <v>733766.42749746039</v>
      </c>
      <c r="BI23" s="192">
        <f t="shared" si="5"/>
        <v>749253.52953832038</v>
      </c>
    </row>
    <row r="24" spans="1:61" s="12" customFormat="1" ht="15.9" thickBot="1" x14ac:dyDescent="0.65">
      <c r="A24" s="53" t="s">
        <v>168</v>
      </c>
      <c r="B24" s="193">
        <f>B23+B18</f>
        <v>122890.5</v>
      </c>
      <c r="C24" s="193">
        <f t="shared" ref="C24:BI24" si="6">C23+C18</f>
        <v>120401</v>
      </c>
      <c r="D24" s="193">
        <f t="shared" si="6"/>
        <v>127076.5</v>
      </c>
      <c r="E24" s="193">
        <f t="shared" si="6"/>
        <v>133752</v>
      </c>
      <c r="F24" s="193">
        <f t="shared" si="6"/>
        <v>140427.5</v>
      </c>
      <c r="G24" s="193">
        <f t="shared" si="6"/>
        <v>147103</v>
      </c>
      <c r="H24" s="193">
        <f t="shared" si="6"/>
        <v>153778.5</v>
      </c>
      <c r="I24" s="193">
        <f t="shared" si="6"/>
        <v>160454</v>
      </c>
      <c r="J24" s="193">
        <f t="shared" si="6"/>
        <v>167129.5</v>
      </c>
      <c r="K24" s="193">
        <f t="shared" si="6"/>
        <v>173805</v>
      </c>
      <c r="L24" s="193">
        <f t="shared" si="6"/>
        <v>180480.5</v>
      </c>
      <c r="M24" s="193">
        <f t="shared" si="6"/>
        <v>187156</v>
      </c>
      <c r="N24" s="193">
        <f t="shared" si="6"/>
        <v>197278.69</v>
      </c>
      <c r="O24" s="193">
        <f t="shared" si="6"/>
        <v>204863.38</v>
      </c>
      <c r="P24" s="193">
        <f t="shared" si="6"/>
        <v>213364.57</v>
      </c>
      <c r="Q24" s="193">
        <f t="shared" si="6"/>
        <v>221865.76</v>
      </c>
      <c r="R24" s="193">
        <f t="shared" si="6"/>
        <v>230366.95</v>
      </c>
      <c r="S24" s="193">
        <f t="shared" si="6"/>
        <v>238868.14</v>
      </c>
      <c r="T24" s="193">
        <f t="shared" si="6"/>
        <v>247369.33000000002</v>
      </c>
      <c r="U24" s="193">
        <f t="shared" si="6"/>
        <v>255870.52000000002</v>
      </c>
      <c r="V24" s="193">
        <f t="shared" si="6"/>
        <v>264371.71000000002</v>
      </c>
      <c r="W24" s="193">
        <f t="shared" si="6"/>
        <v>272872.90000000002</v>
      </c>
      <c r="X24" s="193">
        <f t="shared" si="6"/>
        <v>281374.09000000003</v>
      </c>
      <c r="Y24" s="193">
        <f t="shared" si="6"/>
        <v>289875.28000000003</v>
      </c>
      <c r="Z24" s="193">
        <f t="shared" si="6"/>
        <v>302219.68160000007</v>
      </c>
      <c r="AA24" s="193">
        <f t="shared" si="6"/>
        <v>311772.28320000006</v>
      </c>
      <c r="AB24" s="193">
        <f t="shared" si="6"/>
        <v>322333.03480000008</v>
      </c>
      <c r="AC24" s="193">
        <f t="shared" si="6"/>
        <v>332893.7864000001</v>
      </c>
      <c r="AD24" s="193">
        <f t="shared" si="6"/>
        <v>343454.53800000012</v>
      </c>
      <c r="AE24" s="193">
        <f t="shared" si="6"/>
        <v>354015.28960000013</v>
      </c>
      <c r="AF24" s="193">
        <f t="shared" si="6"/>
        <v>364576.04120000015</v>
      </c>
      <c r="AG24" s="193">
        <f t="shared" si="6"/>
        <v>375136.79280000017</v>
      </c>
      <c r="AH24" s="193">
        <f t="shared" si="6"/>
        <v>385697.54440000019</v>
      </c>
      <c r="AI24" s="193">
        <f t="shared" si="6"/>
        <v>396258.29600000021</v>
      </c>
      <c r="AJ24" s="193">
        <f t="shared" si="6"/>
        <v>406819.04760000022</v>
      </c>
      <c r="AK24" s="193">
        <f t="shared" si="6"/>
        <v>417379.79920000024</v>
      </c>
      <c r="AL24" s="193">
        <f t="shared" si="6"/>
        <v>432221.73135400028</v>
      </c>
      <c r="AM24" s="193">
        <f t="shared" si="6"/>
        <v>443992.68350800028</v>
      </c>
      <c r="AN24" s="193">
        <f t="shared" si="6"/>
        <v>456872.6006620003</v>
      </c>
      <c r="AO24" s="193">
        <f t="shared" si="6"/>
        <v>469752.51781600033</v>
      </c>
      <c r="AP24" s="193">
        <f t="shared" si="6"/>
        <v>482632.43497000035</v>
      </c>
      <c r="AQ24" s="193">
        <f t="shared" si="6"/>
        <v>495512.35212400038</v>
      </c>
      <c r="AR24" s="193">
        <f t="shared" si="6"/>
        <v>508392.2692780004</v>
      </c>
      <c r="AS24" s="193">
        <f t="shared" si="6"/>
        <v>521272.18643200042</v>
      </c>
      <c r="AT24" s="193">
        <f t="shared" si="6"/>
        <v>534152.10358600051</v>
      </c>
      <c r="AU24" s="193">
        <f t="shared" si="6"/>
        <v>547032.02074000053</v>
      </c>
      <c r="AV24" s="193">
        <f t="shared" si="6"/>
        <v>559911.93789400056</v>
      </c>
      <c r="AW24" s="193">
        <f t="shared" si="6"/>
        <v>572791.85504800058</v>
      </c>
      <c r="AX24" s="193">
        <f t="shared" si="6"/>
        <v>590437.17358886055</v>
      </c>
      <c r="AY24" s="193">
        <f t="shared" si="6"/>
        <v>604704.41412972054</v>
      </c>
      <c r="AZ24" s="193">
        <f t="shared" si="6"/>
        <v>620191.51617058052</v>
      </c>
      <c r="BA24" s="193">
        <f t="shared" si="6"/>
        <v>635678.61821144051</v>
      </c>
      <c r="BB24" s="193">
        <f t="shared" si="6"/>
        <v>651165.7202523005</v>
      </c>
      <c r="BC24" s="193">
        <f t="shared" si="6"/>
        <v>666652.82229316048</v>
      </c>
      <c r="BD24" s="193">
        <f t="shared" si="6"/>
        <v>682139.92433402047</v>
      </c>
      <c r="BE24" s="193">
        <f t="shared" si="6"/>
        <v>697627.02637488046</v>
      </c>
      <c r="BF24" s="193">
        <f t="shared" si="6"/>
        <v>713114.12841574044</v>
      </c>
      <c r="BG24" s="193">
        <f t="shared" si="6"/>
        <v>728601.23045660043</v>
      </c>
      <c r="BH24" s="193">
        <f t="shared" si="6"/>
        <v>744088.33249746042</v>
      </c>
      <c r="BI24" s="193">
        <f t="shared" si="6"/>
        <v>759575.43453832041</v>
      </c>
    </row>
    <row r="25" spans="1:61" ht="15.9" thickTop="1" x14ac:dyDescent="0.6">
      <c r="B25" s="202"/>
      <c r="C25" s="202"/>
      <c r="D25" s="202"/>
      <c r="E25" s="202"/>
      <c r="F25" s="202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</row>
    <row r="26" spans="1:61" x14ac:dyDescent="0.6">
      <c r="B26" s="203">
        <f>B13-B24</f>
        <v>0</v>
      </c>
      <c r="C26" s="203">
        <f>C13-C24</f>
        <v>0</v>
      </c>
      <c r="D26" s="203">
        <f>D13-D24</f>
        <v>0</v>
      </c>
      <c r="E26" s="203">
        <f>E13-E24</f>
        <v>0</v>
      </c>
      <c r="F26" s="203">
        <f>F13-F24</f>
        <v>0</v>
      </c>
      <c r="G26" s="203">
        <f t="shared" ref="G26:BI26" si="7">G13-G24</f>
        <v>0</v>
      </c>
      <c r="H26" s="203">
        <f t="shared" si="7"/>
        <v>0</v>
      </c>
      <c r="I26" s="203">
        <f t="shared" si="7"/>
        <v>0</v>
      </c>
      <c r="J26" s="203">
        <f t="shared" si="7"/>
        <v>0</v>
      </c>
      <c r="K26" s="203">
        <f t="shared" si="7"/>
        <v>0</v>
      </c>
      <c r="L26" s="203">
        <f t="shared" si="7"/>
        <v>0</v>
      </c>
      <c r="M26" s="203">
        <f t="shared" si="7"/>
        <v>0</v>
      </c>
      <c r="N26" s="203">
        <f t="shared" si="7"/>
        <v>0</v>
      </c>
      <c r="O26" s="203">
        <f t="shared" si="7"/>
        <v>0</v>
      </c>
      <c r="P26" s="203">
        <f t="shared" si="7"/>
        <v>0</v>
      </c>
      <c r="Q26" s="203">
        <f t="shared" si="7"/>
        <v>0</v>
      </c>
      <c r="R26" s="203">
        <f t="shared" si="7"/>
        <v>0</v>
      </c>
      <c r="S26" s="203">
        <f t="shared" si="7"/>
        <v>0</v>
      </c>
      <c r="T26" s="203">
        <f t="shared" si="7"/>
        <v>0</v>
      </c>
      <c r="U26" s="203">
        <f t="shared" si="7"/>
        <v>0</v>
      </c>
      <c r="V26" s="203">
        <f t="shared" si="7"/>
        <v>0</v>
      </c>
      <c r="W26" s="203">
        <f t="shared" si="7"/>
        <v>0</v>
      </c>
      <c r="X26" s="203">
        <f t="shared" si="7"/>
        <v>0</v>
      </c>
      <c r="Y26" s="203">
        <f t="shared" si="7"/>
        <v>0</v>
      </c>
      <c r="Z26" s="203">
        <f t="shared" si="7"/>
        <v>0</v>
      </c>
      <c r="AA26" s="203">
        <f t="shared" si="7"/>
        <v>0</v>
      </c>
      <c r="AB26" s="203">
        <f t="shared" si="7"/>
        <v>0</v>
      </c>
      <c r="AC26" s="203">
        <f t="shared" si="7"/>
        <v>0</v>
      </c>
      <c r="AD26" s="203">
        <f t="shared" si="7"/>
        <v>0</v>
      </c>
      <c r="AE26" s="203">
        <f t="shared" si="7"/>
        <v>0</v>
      </c>
      <c r="AF26" s="203">
        <f t="shared" si="7"/>
        <v>0</v>
      </c>
      <c r="AG26" s="203">
        <f t="shared" si="7"/>
        <v>0</v>
      </c>
      <c r="AH26" s="203">
        <f t="shared" si="7"/>
        <v>0</v>
      </c>
      <c r="AI26" s="203">
        <f t="shared" si="7"/>
        <v>0</v>
      </c>
      <c r="AJ26" s="203">
        <f t="shared" si="7"/>
        <v>0</v>
      </c>
      <c r="AK26" s="203">
        <f t="shared" si="7"/>
        <v>0</v>
      </c>
      <c r="AL26" s="203">
        <f t="shared" si="7"/>
        <v>0</v>
      </c>
      <c r="AM26" s="203">
        <f t="shared" si="7"/>
        <v>0</v>
      </c>
      <c r="AN26" s="203">
        <f t="shared" si="7"/>
        <v>0</v>
      </c>
      <c r="AO26" s="203">
        <f t="shared" si="7"/>
        <v>0</v>
      </c>
      <c r="AP26" s="203">
        <f t="shared" si="7"/>
        <v>0</v>
      </c>
      <c r="AQ26" s="203">
        <f t="shared" si="7"/>
        <v>0</v>
      </c>
      <c r="AR26" s="203">
        <f t="shared" si="7"/>
        <v>0</v>
      </c>
      <c r="AS26" s="203">
        <f t="shared" si="7"/>
        <v>0</v>
      </c>
      <c r="AT26" s="203">
        <f t="shared" si="7"/>
        <v>0</v>
      </c>
      <c r="AU26" s="203">
        <f t="shared" si="7"/>
        <v>0</v>
      </c>
      <c r="AV26" s="203">
        <f t="shared" si="7"/>
        <v>0</v>
      </c>
      <c r="AW26" s="203">
        <f t="shared" si="7"/>
        <v>0</v>
      </c>
      <c r="AX26" s="203">
        <f t="shared" si="7"/>
        <v>0</v>
      </c>
      <c r="AY26" s="203">
        <f t="shared" si="7"/>
        <v>0</v>
      </c>
      <c r="AZ26" s="203">
        <f t="shared" si="7"/>
        <v>0</v>
      </c>
      <c r="BA26" s="203">
        <f t="shared" si="7"/>
        <v>0</v>
      </c>
      <c r="BB26" s="203">
        <f t="shared" si="7"/>
        <v>0</v>
      </c>
      <c r="BC26" s="203">
        <f t="shared" si="7"/>
        <v>0</v>
      </c>
      <c r="BD26" s="203">
        <f t="shared" si="7"/>
        <v>0</v>
      </c>
      <c r="BE26" s="203">
        <f t="shared" si="7"/>
        <v>0</v>
      </c>
      <c r="BF26" s="203">
        <f t="shared" si="7"/>
        <v>0</v>
      </c>
      <c r="BG26" s="203">
        <f t="shared" si="7"/>
        <v>0</v>
      </c>
      <c r="BH26" s="203">
        <f t="shared" si="7"/>
        <v>0</v>
      </c>
      <c r="BI26" s="203">
        <f t="shared" si="7"/>
        <v>0</v>
      </c>
    </row>
    <row r="27" spans="1:61" x14ac:dyDescent="0.6"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0"/>
    </row>
    <row r="28" spans="1:61" x14ac:dyDescent="0.6"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</row>
    <row r="29" spans="1:61" x14ac:dyDescent="0.6"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</row>
    <row r="30" spans="1:61" x14ac:dyDescent="0.6"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</row>
    <row r="31" spans="1:61" x14ac:dyDescent="0.6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</row>
    <row r="32" spans="1:61" x14ac:dyDescent="0.6"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/>
  <dimension ref="A2:CD35"/>
  <sheetViews>
    <sheetView showGridLines="0" topLeftCell="A16" zoomScale="85" zoomScaleNormal="85" workbookViewId="0">
      <selection activeCell="A2" sqref="A2"/>
    </sheetView>
  </sheetViews>
  <sheetFormatPr defaultColWidth="9.26171875" defaultRowHeight="15.6" x14ac:dyDescent="0.6"/>
  <cols>
    <col min="1" max="1" width="35.41796875" style="10" customWidth="1"/>
    <col min="2" max="2" width="13.578125" style="10" bestFit="1" customWidth="1"/>
    <col min="3" max="11" width="12.68359375" style="10" bestFit="1" customWidth="1"/>
    <col min="12" max="13" width="13.26171875" style="10" bestFit="1" customWidth="1"/>
    <col min="14" max="14" width="15" style="10" bestFit="1" customWidth="1"/>
    <col min="15" max="15" width="14.68359375" style="10" bestFit="1" customWidth="1"/>
    <col min="16" max="16" width="15.26171875" style="10" bestFit="1" customWidth="1"/>
    <col min="17" max="17" width="14.578125" style="10" bestFit="1" customWidth="1"/>
    <col min="18" max="18" width="15.26171875" style="10" bestFit="1" customWidth="1"/>
    <col min="19" max="19" width="15.578125" style="10" bestFit="1" customWidth="1"/>
    <col min="20" max="20" width="15.26171875" style="10" bestFit="1" customWidth="1"/>
    <col min="21" max="21" width="14.68359375" style="10" bestFit="1" customWidth="1"/>
    <col min="22" max="22" width="15.41796875" style="10" bestFit="1" customWidth="1"/>
    <col min="23" max="23" width="15.578125" style="10" bestFit="1" customWidth="1"/>
    <col min="24" max="24" width="15.41796875" style="10" bestFit="1" customWidth="1"/>
    <col min="25" max="25" width="15.26171875" style="10" bestFit="1" customWidth="1"/>
    <col min="26" max="26" width="16" style="10" bestFit="1" customWidth="1"/>
    <col min="27" max="27" width="16.41796875" style="10" bestFit="1" customWidth="1"/>
    <col min="28" max="28" width="16" style="10" bestFit="1" customWidth="1"/>
    <col min="29" max="29" width="16.68359375" style="10" bestFit="1" customWidth="1"/>
    <col min="30" max="30" width="15.68359375" style="10" bestFit="1" customWidth="1"/>
    <col min="31" max="31" width="16.578125" style="10" bestFit="1" customWidth="1"/>
    <col min="32" max="32" width="16.26171875" style="10" bestFit="1" customWidth="1"/>
    <col min="33" max="34" width="16.68359375" style="10" bestFit="1" customWidth="1"/>
    <col min="35" max="35" width="16.41796875" style="10" bestFit="1" customWidth="1"/>
    <col min="36" max="36" width="16.578125" style="10" bestFit="1" customWidth="1"/>
    <col min="37" max="37" width="16.68359375" style="10" bestFit="1" customWidth="1"/>
    <col min="38" max="38" width="16.41796875" style="10" bestFit="1" customWidth="1"/>
    <col min="39" max="39" width="16.68359375" style="10" bestFit="1" customWidth="1"/>
    <col min="40" max="40" width="17" style="10" bestFit="1" customWidth="1"/>
    <col min="41" max="41" width="16.578125" style="10" bestFit="1" customWidth="1"/>
    <col min="42" max="42" width="17.26171875" style="10" bestFit="1" customWidth="1"/>
    <col min="43" max="43" width="17" style="10" bestFit="1" customWidth="1"/>
    <col min="44" max="44" width="16.68359375" style="10" bestFit="1" customWidth="1"/>
    <col min="45" max="45" width="17" style="10" bestFit="1" customWidth="1"/>
    <col min="46" max="46" width="16.578125" style="10" bestFit="1" customWidth="1"/>
    <col min="47" max="48" width="16.41796875" style="10" bestFit="1" customWidth="1"/>
    <col min="49" max="49" width="16.578125" style="10" bestFit="1" customWidth="1"/>
    <col min="50" max="51" width="17.26171875" style="10" bestFit="1" customWidth="1"/>
    <col min="52" max="52" width="17.41796875" style="10" bestFit="1" customWidth="1"/>
    <col min="53" max="53" width="16.578125" style="10" bestFit="1" customWidth="1"/>
    <col min="54" max="54" width="17" style="10" bestFit="1" customWidth="1"/>
    <col min="55" max="55" width="16.578125" style="10" bestFit="1" customWidth="1"/>
    <col min="56" max="56" width="16.68359375" style="10" bestFit="1" customWidth="1"/>
    <col min="57" max="57" width="16.41796875" style="10" bestFit="1" customWidth="1"/>
    <col min="58" max="58" width="17" style="10" bestFit="1" customWidth="1"/>
    <col min="59" max="60" width="16.68359375" style="10" bestFit="1" customWidth="1"/>
    <col min="61" max="61" width="16.578125" style="10" bestFit="1" customWidth="1"/>
    <col min="62" max="82" width="6.578125" customWidth="1"/>
    <col min="83" max="16384" width="9.26171875" style="10"/>
  </cols>
  <sheetData>
    <row r="2" spans="1:82" s="42" customFormat="1" ht="14.4" x14ac:dyDescent="0.55000000000000004">
      <c r="A2" s="94" t="s">
        <v>7</v>
      </c>
      <c r="B2" s="84" t="s">
        <v>21</v>
      </c>
      <c r="C2" s="84" t="s">
        <v>22</v>
      </c>
      <c r="D2" s="84" t="s">
        <v>23</v>
      </c>
      <c r="E2" s="84" t="s">
        <v>24</v>
      </c>
      <c r="F2" s="84" t="s">
        <v>25</v>
      </c>
      <c r="G2" s="84" t="s">
        <v>26</v>
      </c>
      <c r="H2" s="84" t="s">
        <v>27</v>
      </c>
      <c r="I2" s="84" t="s">
        <v>28</v>
      </c>
      <c r="J2" s="84" t="s">
        <v>29</v>
      </c>
      <c r="K2" s="84" t="s">
        <v>30</v>
      </c>
      <c r="L2" s="84" t="s">
        <v>31</v>
      </c>
      <c r="M2" s="84" t="s">
        <v>32</v>
      </c>
      <c r="N2" s="84" t="s">
        <v>54</v>
      </c>
      <c r="O2" s="84" t="s">
        <v>55</v>
      </c>
      <c r="P2" s="84" t="s">
        <v>56</v>
      </c>
      <c r="Q2" s="84" t="s">
        <v>57</v>
      </c>
      <c r="R2" s="84" t="s">
        <v>58</v>
      </c>
      <c r="S2" s="84" t="s">
        <v>59</v>
      </c>
      <c r="T2" s="84" t="s">
        <v>60</v>
      </c>
      <c r="U2" s="84" t="s">
        <v>61</v>
      </c>
      <c r="V2" s="84" t="s">
        <v>62</v>
      </c>
      <c r="W2" s="84" t="s">
        <v>63</v>
      </c>
      <c r="X2" s="84" t="s">
        <v>64</v>
      </c>
      <c r="Y2" s="84" t="s">
        <v>65</v>
      </c>
      <c r="Z2" s="84" t="s">
        <v>66</v>
      </c>
      <c r="AA2" s="84" t="s">
        <v>67</v>
      </c>
      <c r="AB2" s="84" t="s">
        <v>68</v>
      </c>
      <c r="AC2" s="84" t="s">
        <v>69</v>
      </c>
      <c r="AD2" s="84" t="s">
        <v>70</v>
      </c>
      <c r="AE2" s="84" t="s">
        <v>71</v>
      </c>
      <c r="AF2" s="84" t="s">
        <v>72</v>
      </c>
      <c r="AG2" s="84" t="s">
        <v>73</v>
      </c>
      <c r="AH2" s="84" t="s">
        <v>74</v>
      </c>
      <c r="AI2" s="84" t="s">
        <v>75</v>
      </c>
      <c r="AJ2" s="84" t="s">
        <v>76</v>
      </c>
      <c r="AK2" s="84" t="s">
        <v>77</v>
      </c>
      <c r="AL2" s="84" t="s">
        <v>78</v>
      </c>
      <c r="AM2" s="84" t="s">
        <v>79</v>
      </c>
      <c r="AN2" s="84" t="s">
        <v>80</v>
      </c>
      <c r="AO2" s="84" t="s">
        <v>81</v>
      </c>
      <c r="AP2" s="84" t="s">
        <v>82</v>
      </c>
      <c r="AQ2" s="84" t="s">
        <v>83</v>
      </c>
      <c r="AR2" s="84" t="s">
        <v>84</v>
      </c>
      <c r="AS2" s="84" t="s">
        <v>85</v>
      </c>
      <c r="AT2" s="84" t="s">
        <v>86</v>
      </c>
      <c r="AU2" s="84" t="s">
        <v>87</v>
      </c>
      <c r="AV2" s="84" t="s">
        <v>88</v>
      </c>
      <c r="AW2" s="84" t="s">
        <v>89</v>
      </c>
      <c r="AX2" s="84" t="s">
        <v>90</v>
      </c>
      <c r="AY2" s="84" t="s">
        <v>91</v>
      </c>
      <c r="AZ2" s="84" t="s">
        <v>92</v>
      </c>
      <c r="BA2" s="84" t="s">
        <v>93</v>
      </c>
      <c r="BB2" s="84" t="s">
        <v>94</v>
      </c>
      <c r="BC2" s="84" t="s">
        <v>95</v>
      </c>
      <c r="BD2" s="84" t="s">
        <v>96</v>
      </c>
      <c r="BE2" s="84" t="s">
        <v>97</v>
      </c>
      <c r="BF2" s="84" t="s">
        <v>98</v>
      </c>
      <c r="BG2" s="84" t="s">
        <v>99</v>
      </c>
      <c r="BH2" s="84" t="s">
        <v>100</v>
      </c>
      <c r="BI2" s="84" t="s">
        <v>101</v>
      </c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</row>
    <row r="3" spans="1:82" x14ac:dyDescent="0.6">
      <c r="A3" s="74" t="str">
        <f>'Cash Flows'!A3</f>
        <v>Cash Inflows: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</row>
    <row r="4" spans="1:82" x14ac:dyDescent="0.6">
      <c r="A4" s="77" t="s">
        <v>214</v>
      </c>
      <c r="B4" s="209">
        <f>'AR &amp; AP'!B13</f>
        <v>44650</v>
      </c>
      <c r="C4" s="209">
        <f>'AR &amp; AP'!C13</f>
        <v>44650</v>
      </c>
      <c r="D4" s="209">
        <f>'AR &amp; AP'!D13</f>
        <v>47000</v>
      </c>
      <c r="E4" s="209">
        <f>'AR &amp; AP'!E13</f>
        <v>47000</v>
      </c>
      <c r="F4" s="209">
        <f>'AR &amp; AP'!F13</f>
        <v>47000</v>
      </c>
      <c r="G4" s="209">
        <f>'AR &amp; AP'!G13</f>
        <v>47000</v>
      </c>
      <c r="H4" s="209">
        <f>'AR &amp; AP'!H13</f>
        <v>47000</v>
      </c>
      <c r="I4" s="209">
        <f>'AR &amp; AP'!I13</f>
        <v>47000</v>
      </c>
      <c r="J4" s="209">
        <f>'AR &amp; AP'!J13</f>
        <v>47000</v>
      </c>
      <c r="K4" s="209">
        <f>'AR &amp; AP'!K13</f>
        <v>47000</v>
      </c>
      <c r="L4" s="209">
        <f>'AR &amp; AP'!L13</f>
        <v>47000</v>
      </c>
      <c r="M4" s="209">
        <f>'AR &amp; AP'!M13</f>
        <v>47000</v>
      </c>
      <c r="N4" s="209">
        <f>'AR &amp; AP'!N13</f>
        <v>51465.000000000007</v>
      </c>
      <c r="O4" s="209">
        <f>'AR &amp; AP'!O13</f>
        <v>51465.000000000007</v>
      </c>
      <c r="P4" s="209">
        <f>'AR &amp; AP'!P13</f>
        <v>51700.000000000007</v>
      </c>
      <c r="Q4" s="209">
        <f>'AR &amp; AP'!Q13</f>
        <v>51700.000000000007</v>
      </c>
      <c r="R4" s="209">
        <f>'AR &amp; AP'!R13</f>
        <v>51700.000000000007</v>
      </c>
      <c r="S4" s="209">
        <f>'AR &amp; AP'!S13</f>
        <v>51700.000000000007</v>
      </c>
      <c r="T4" s="209">
        <f>'AR &amp; AP'!T13</f>
        <v>51700.000000000007</v>
      </c>
      <c r="U4" s="209">
        <f>'AR &amp; AP'!U13</f>
        <v>51700.000000000007</v>
      </c>
      <c r="V4" s="209">
        <f>'AR &amp; AP'!V13</f>
        <v>51700.000000000007</v>
      </c>
      <c r="W4" s="209">
        <f>'AR &amp; AP'!W13</f>
        <v>51700.000000000007</v>
      </c>
      <c r="X4" s="209">
        <f>'AR &amp; AP'!X13</f>
        <v>51700.000000000007</v>
      </c>
      <c r="Y4" s="209">
        <f>'AR &amp; AP'!Y13</f>
        <v>51700.000000000007</v>
      </c>
      <c r="Z4" s="209">
        <f>'AR &amp; AP'!Z13</f>
        <v>56611.500000000015</v>
      </c>
      <c r="AA4" s="209">
        <f>'AR &amp; AP'!AA13</f>
        <v>56611.500000000015</v>
      </c>
      <c r="AB4" s="209">
        <f>'AR &amp; AP'!AB13</f>
        <v>56870.000000000015</v>
      </c>
      <c r="AC4" s="209">
        <f>'AR &amp; AP'!AC13</f>
        <v>56870.000000000015</v>
      </c>
      <c r="AD4" s="209">
        <f>'AR &amp; AP'!AD13</f>
        <v>56870.000000000015</v>
      </c>
      <c r="AE4" s="209">
        <f>'AR &amp; AP'!AE13</f>
        <v>56870.000000000015</v>
      </c>
      <c r="AF4" s="209">
        <f>'AR &amp; AP'!AF13</f>
        <v>56870.000000000015</v>
      </c>
      <c r="AG4" s="209">
        <f>'AR &amp; AP'!AG13</f>
        <v>56870.000000000015</v>
      </c>
      <c r="AH4" s="209">
        <f>'AR &amp; AP'!AH13</f>
        <v>56870.000000000015</v>
      </c>
      <c r="AI4" s="209">
        <f>'AR &amp; AP'!AI13</f>
        <v>56870.000000000015</v>
      </c>
      <c r="AJ4" s="209">
        <f>'AR &amp; AP'!AJ13</f>
        <v>56870.000000000015</v>
      </c>
      <c r="AK4" s="209">
        <f>'AR &amp; AP'!AK13</f>
        <v>56870.000000000015</v>
      </c>
      <c r="AL4" s="209">
        <f>'AR &amp; AP'!AL13</f>
        <v>62272.650000000016</v>
      </c>
      <c r="AM4" s="209">
        <f>'AR &amp; AP'!AM13</f>
        <v>62272.650000000016</v>
      </c>
      <c r="AN4" s="209">
        <f>'AR &amp; AP'!AN13</f>
        <v>62557.000000000022</v>
      </c>
      <c r="AO4" s="209">
        <f>'AR &amp; AP'!AO13</f>
        <v>62557.000000000022</v>
      </c>
      <c r="AP4" s="209">
        <f>'AR &amp; AP'!AP13</f>
        <v>62557.000000000022</v>
      </c>
      <c r="AQ4" s="209">
        <f>'AR &amp; AP'!AQ13</f>
        <v>62557.000000000022</v>
      </c>
      <c r="AR4" s="209">
        <f>'AR &amp; AP'!AR13</f>
        <v>62557.000000000022</v>
      </c>
      <c r="AS4" s="209">
        <f>'AR &amp; AP'!AS13</f>
        <v>62557.000000000022</v>
      </c>
      <c r="AT4" s="209">
        <f>'AR &amp; AP'!AT13</f>
        <v>62557.000000000022</v>
      </c>
      <c r="AU4" s="209">
        <f>'AR &amp; AP'!AU13</f>
        <v>62557.000000000022</v>
      </c>
      <c r="AV4" s="209">
        <f>'AR &amp; AP'!AV13</f>
        <v>62557.000000000022</v>
      </c>
      <c r="AW4" s="209">
        <f>'AR &amp; AP'!AW13</f>
        <v>62557.000000000022</v>
      </c>
      <c r="AX4" s="209">
        <f>'AR &amp; AP'!AX13</f>
        <v>68499.915000000023</v>
      </c>
      <c r="AY4" s="209">
        <f>'AR &amp; AP'!AY13</f>
        <v>68499.915000000023</v>
      </c>
      <c r="AZ4" s="209">
        <f>'AR &amp; AP'!AZ13</f>
        <v>68812.700000000026</v>
      </c>
      <c r="BA4" s="209">
        <f>'AR &amp; AP'!BA13</f>
        <v>68812.700000000026</v>
      </c>
      <c r="BB4" s="209">
        <f>'AR &amp; AP'!BB13</f>
        <v>68812.700000000026</v>
      </c>
      <c r="BC4" s="209">
        <f>'AR &amp; AP'!BC13</f>
        <v>68812.700000000026</v>
      </c>
      <c r="BD4" s="209">
        <f>'AR &amp; AP'!BD13</f>
        <v>68812.700000000026</v>
      </c>
      <c r="BE4" s="209">
        <f>'AR &amp; AP'!BE13</f>
        <v>68812.700000000026</v>
      </c>
      <c r="BF4" s="209">
        <f>'AR &amp; AP'!BF13</f>
        <v>68812.700000000026</v>
      </c>
      <c r="BG4" s="209">
        <f>'AR &amp; AP'!BG13</f>
        <v>68812.700000000026</v>
      </c>
      <c r="BH4" s="209">
        <f>'AR &amp; AP'!BH13</f>
        <v>68812.700000000026</v>
      </c>
      <c r="BI4" s="209">
        <f>'AR &amp; AP'!BI13</f>
        <v>68812.700000000026</v>
      </c>
    </row>
    <row r="5" spans="1:82" x14ac:dyDescent="0.6">
      <c r="A5" s="77" t="s">
        <v>185</v>
      </c>
      <c r="B5" s="209">
        <f>'Loan Schedule'!B2+'Use of Proceeds'!B26</f>
        <v>100000</v>
      </c>
      <c r="C5" s="209">
        <v>0</v>
      </c>
      <c r="D5" s="209">
        <v>0</v>
      </c>
      <c r="E5" s="209">
        <v>0</v>
      </c>
      <c r="F5" s="209">
        <v>0</v>
      </c>
      <c r="G5" s="209">
        <v>0</v>
      </c>
      <c r="H5" s="209">
        <v>0</v>
      </c>
      <c r="I5" s="209">
        <v>0</v>
      </c>
      <c r="J5" s="209">
        <v>0</v>
      </c>
      <c r="K5" s="209">
        <v>0</v>
      </c>
      <c r="L5" s="209">
        <v>0</v>
      </c>
      <c r="M5" s="209">
        <v>0</v>
      </c>
      <c r="N5" s="209">
        <v>0</v>
      </c>
      <c r="O5" s="209">
        <v>0</v>
      </c>
      <c r="P5" s="209">
        <v>0</v>
      </c>
      <c r="Q5" s="209">
        <v>0</v>
      </c>
      <c r="R5" s="209">
        <v>0</v>
      </c>
      <c r="S5" s="209">
        <v>0</v>
      </c>
      <c r="T5" s="209">
        <v>0</v>
      </c>
      <c r="U5" s="209">
        <v>0</v>
      </c>
      <c r="V5" s="209">
        <v>0</v>
      </c>
      <c r="W5" s="209">
        <v>0</v>
      </c>
      <c r="X5" s="209">
        <v>0</v>
      </c>
      <c r="Y5" s="209">
        <v>0</v>
      </c>
      <c r="Z5" s="209">
        <v>0</v>
      </c>
      <c r="AA5" s="209">
        <v>0</v>
      </c>
      <c r="AB5" s="209">
        <v>0</v>
      </c>
      <c r="AC5" s="209">
        <v>0</v>
      </c>
      <c r="AD5" s="209">
        <v>0</v>
      </c>
      <c r="AE5" s="209">
        <v>0</v>
      </c>
      <c r="AF5" s="209">
        <v>0</v>
      </c>
      <c r="AG5" s="209">
        <v>0</v>
      </c>
      <c r="AH5" s="209">
        <v>0</v>
      </c>
      <c r="AI5" s="209">
        <v>0</v>
      </c>
      <c r="AJ5" s="209">
        <v>0</v>
      </c>
      <c r="AK5" s="209">
        <v>0</v>
      </c>
      <c r="AL5" s="209">
        <v>0</v>
      </c>
      <c r="AM5" s="209">
        <v>0</v>
      </c>
      <c r="AN5" s="209">
        <v>0</v>
      </c>
      <c r="AO5" s="209">
        <v>0</v>
      </c>
      <c r="AP5" s="209">
        <v>0</v>
      </c>
      <c r="AQ5" s="209">
        <v>0</v>
      </c>
      <c r="AR5" s="209">
        <v>0</v>
      </c>
      <c r="AS5" s="209">
        <v>0</v>
      </c>
      <c r="AT5" s="209">
        <v>0</v>
      </c>
      <c r="AU5" s="209">
        <v>0</v>
      </c>
      <c r="AV5" s="209">
        <v>0</v>
      </c>
      <c r="AW5" s="209">
        <v>0</v>
      </c>
      <c r="AX5" s="209">
        <v>0</v>
      </c>
      <c r="AY5" s="209">
        <v>0</v>
      </c>
      <c r="AZ5" s="209">
        <v>0</v>
      </c>
      <c r="BA5" s="209">
        <v>0</v>
      </c>
      <c r="BB5" s="209">
        <v>0</v>
      </c>
      <c r="BC5" s="209">
        <v>0</v>
      </c>
      <c r="BD5" s="209">
        <v>0</v>
      </c>
      <c r="BE5" s="209">
        <v>0</v>
      </c>
      <c r="BF5" s="209">
        <v>0</v>
      </c>
      <c r="BG5" s="209">
        <v>0</v>
      </c>
      <c r="BH5" s="209">
        <v>0</v>
      </c>
      <c r="BI5" s="209">
        <v>0</v>
      </c>
    </row>
    <row r="6" spans="1:82" x14ac:dyDescent="0.6">
      <c r="A6" s="74" t="str">
        <f>'Cash Flows'!A6</f>
        <v>Total Inflows</v>
      </c>
      <c r="B6" s="210">
        <f t="shared" ref="B6:AG6" si="0">SUM(B4:B5)</f>
        <v>144650</v>
      </c>
      <c r="C6" s="210">
        <f t="shared" si="0"/>
        <v>44650</v>
      </c>
      <c r="D6" s="210">
        <f t="shared" si="0"/>
        <v>47000</v>
      </c>
      <c r="E6" s="210">
        <f t="shared" si="0"/>
        <v>47000</v>
      </c>
      <c r="F6" s="210">
        <f t="shared" si="0"/>
        <v>47000</v>
      </c>
      <c r="G6" s="210">
        <f t="shared" si="0"/>
        <v>47000</v>
      </c>
      <c r="H6" s="210">
        <f t="shared" si="0"/>
        <v>47000</v>
      </c>
      <c r="I6" s="210">
        <f t="shared" si="0"/>
        <v>47000</v>
      </c>
      <c r="J6" s="210">
        <f t="shared" si="0"/>
        <v>47000</v>
      </c>
      <c r="K6" s="210">
        <f t="shared" si="0"/>
        <v>47000</v>
      </c>
      <c r="L6" s="210">
        <f t="shared" si="0"/>
        <v>47000</v>
      </c>
      <c r="M6" s="210">
        <f t="shared" si="0"/>
        <v>47000</v>
      </c>
      <c r="N6" s="210">
        <f t="shared" si="0"/>
        <v>51465.000000000007</v>
      </c>
      <c r="O6" s="210">
        <f t="shared" si="0"/>
        <v>51465.000000000007</v>
      </c>
      <c r="P6" s="210">
        <f t="shared" si="0"/>
        <v>51700.000000000007</v>
      </c>
      <c r="Q6" s="210">
        <f t="shared" si="0"/>
        <v>51700.000000000007</v>
      </c>
      <c r="R6" s="210">
        <f t="shared" si="0"/>
        <v>51700.000000000007</v>
      </c>
      <c r="S6" s="210">
        <f t="shared" si="0"/>
        <v>51700.000000000007</v>
      </c>
      <c r="T6" s="210">
        <f t="shared" si="0"/>
        <v>51700.000000000007</v>
      </c>
      <c r="U6" s="210">
        <f t="shared" si="0"/>
        <v>51700.000000000007</v>
      </c>
      <c r="V6" s="210">
        <f t="shared" si="0"/>
        <v>51700.000000000007</v>
      </c>
      <c r="W6" s="210">
        <f t="shared" si="0"/>
        <v>51700.000000000007</v>
      </c>
      <c r="X6" s="210">
        <f t="shared" si="0"/>
        <v>51700.000000000007</v>
      </c>
      <c r="Y6" s="210">
        <f t="shared" si="0"/>
        <v>51700.000000000007</v>
      </c>
      <c r="Z6" s="210">
        <f t="shared" si="0"/>
        <v>56611.500000000015</v>
      </c>
      <c r="AA6" s="210">
        <f t="shared" si="0"/>
        <v>56611.500000000015</v>
      </c>
      <c r="AB6" s="210">
        <f t="shared" si="0"/>
        <v>56870.000000000015</v>
      </c>
      <c r="AC6" s="210">
        <f t="shared" si="0"/>
        <v>56870.000000000015</v>
      </c>
      <c r="AD6" s="210">
        <f t="shared" si="0"/>
        <v>56870.000000000015</v>
      </c>
      <c r="AE6" s="210">
        <f t="shared" si="0"/>
        <v>56870.000000000015</v>
      </c>
      <c r="AF6" s="210">
        <f t="shared" si="0"/>
        <v>56870.000000000015</v>
      </c>
      <c r="AG6" s="210">
        <f t="shared" si="0"/>
        <v>56870.000000000015</v>
      </c>
      <c r="AH6" s="210">
        <f t="shared" ref="AH6:BI6" si="1">SUM(AH4:AH5)</f>
        <v>56870.000000000015</v>
      </c>
      <c r="AI6" s="210">
        <f t="shared" si="1"/>
        <v>56870.000000000015</v>
      </c>
      <c r="AJ6" s="210">
        <f t="shared" si="1"/>
        <v>56870.000000000015</v>
      </c>
      <c r="AK6" s="210">
        <f t="shared" si="1"/>
        <v>56870.000000000015</v>
      </c>
      <c r="AL6" s="210">
        <f t="shared" si="1"/>
        <v>62272.650000000016</v>
      </c>
      <c r="AM6" s="210">
        <f t="shared" si="1"/>
        <v>62272.650000000016</v>
      </c>
      <c r="AN6" s="210">
        <f t="shared" si="1"/>
        <v>62557.000000000022</v>
      </c>
      <c r="AO6" s="210">
        <f t="shared" si="1"/>
        <v>62557.000000000022</v>
      </c>
      <c r="AP6" s="210">
        <f t="shared" si="1"/>
        <v>62557.000000000022</v>
      </c>
      <c r="AQ6" s="210">
        <f t="shared" si="1"/>
        <v>62557.000000000022</v>
      </c>
      <c r="AR6" s="210">
        <f t="shared" si="1"/>
        <v>62557.000000000022</v>
      </c>
      <c r="AS6" s="210">
        <f t="shared" si="1"/>
        <v>62557.000000000022</v>
      </c>
      <c r="AT6" s="210">
        <f t="shared" si="1"/>
        <v>62557.000000000022</v>
      </c>
      <c r="AU6" s="210">
        <f t="shared" si="1"/>
        <v>62557.000000000022</v>
      </c>
      <c r="AV6" s="210">
        <f t="shared" si="1"/>
        <v>62557.000000000022</v>
      </c>
      <c r="AW6" s="210">
        <f t="shared" si="1"/>
        <v>62557.000000000022</v>
      </c>
      <c r="AX6" s="210">
        <f t="shared" si="1"/>
        <v>68499.915000000023</v>
      </c>
      <c r="AY6" s="210">
        <f t="shared" si="1"/>
        <v>68499.915000000023</v>
      </c>
      <c r="AZ6" s="210">
        <f t="shared" si="1"/>
        <v>68812.700000000026</v>
      </c>
      <c r="BA6" s="210">
        <f t="shared" si="1"/>
        <v>68812.700000000026</v>
      </c>
      <c r="BB6" s="210">
        <f t="shared" si="1"/>
        <v>68812.700000000026</v>
      </c>
      <c r="BC6" s="210">
        <f t="shared" si="1"/>
        <v>68812.700000000026</v>
      </c>
      <c r="BD6" s="210">
        <f t="shared" si="1"/>
        <v>68812.700000000026</v>
      </c>
      <c r="BE6" s="210">
        <f t="shared" si="1"/>
        <v>68812.700000000026</v>
      </c>
      <c r="BF6" s="210">
        <f t="shared" si="1"/>
        <v>68812.700000000026</v>
      </c>
      <c r="BG6" s="210">
        <f t="shared" si="1"/>
        <v>68812.700000000026</v>
      </c>
      <c r="BH6" s="210">
        <f t="shared" si="1"/>
        <v>68812.700000000026</v>
      </c>
      <c r="BI6" s="210">
        <f t="shared" si="1"/>
        <v>68812.700000000026</v>
      </c>
    </row>
    <row r="7" spans="1:82" x14ac:dyDescent="0.6">
      <c r="A7" s="74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</row>
    <row r="8" spans="1:82" x14ac:dyDescent="0.6">
      <c r="A8" s="74" t="str">
        <f>'Cash Flows'!A8</f>
        <v>Cash Outflows:</v>
      </c>
      <c r="B8" s="209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</row>
    <row r="9" spans="1:82" x14ac:dyDescent="0.6">
      <c r="A9" s="77" t="str">
        <f>'Monthly Income Statement '!A8</f>
        <v>Payroll</v>
      </c>
      <c r="B9" s="211">
        <f>'Monthly Income Statement '!B8</f>
        <v>18200</v>
      </c>
      <c r="C9" s="211">
        <f>'Monthly Income Statement '!C8</f>
        <v>18200</v>
      </c>
      <c r="D9" s="211">
        <f>'Monthly Income Statement '!D8</f>
        <v>18200</v>
      </c>
      <c r="E9" s="211">
        <f>'Monthly Income Statement '!E8</f>
        <v>18200</v>
      </c>
      <c r="F9" s="211">
        <f>'Monthly Income Statement '!F8</f>
        <v>18200</v>
      </c>
      <c r="G9" s="211">
        <f>'Monthly Income Statement '!G8</f>
        <v>18200</v>
      </c>
      <c r="H9" s="211">
        <f>'Monthly Income Statement '!H8</f>
        <v>18200</v>
      </c>
      <c r="I9" s="211">
        <f>'Monthly Income Statement '!I8</f>
        <v>18200</v>
      </c>
      <c r="J9" s="211">
        <f>'Monthly Income Statement '!J8</f>
        <v>18200</v>
      </c>
      <c r="K9" s="211">
        <f>'Monthly Income Statement '!K8</f>
        <v>18200</v>
      </c>
      <c r="L9" s="211">
        <f>'Monthly Income Statement '!L8</f>
        <v>18200</v>
      </c>
      <c r="M9" s="211">
        <f>'Monthly Income Statement '!M8</f>
        <v>18200</v>
      </c>
      <c r="N9" s="211">
        <f>'Monthly Income Statement '!N8</f>
        <v>19110</v>
      </c>
      <c r="O9" s="211">
        <f>'Monthly Income Statement '!O8</f>
        <v>19110</v>
      </c>
      <c r="P9" s="211">
        <f>'Monthly Income Statement '!P8</f>
        <v>19110</v>
      </c>
      <c r="Q9" s="211">
        <f>'Monthly Income Statement '!Q8</f>
        <v>19110</v>
      </c>
      <c r="R9" s="211">
        <f>'Monthly Income Statement '!R8</f>
        <v>19110</v>
      </c>
      <c r="S9" s="211">
        <f>'Monthly Income Statement '!S8</f>
        <v>19110</v>
      </c>
      <c r="T9" s="211">
        <f>'Monthly Income Statement '!T8</f>
        <v>19110</v>
      </c>
      <c r="U9" s="211">
        <f>'Monthly Income Statement '!U8</f>
        <v>19110</v>
      </c>
      <c r="V9" s="211">
        <f>'Monthly Income Statement '!V8</f>
        <v>19110</v>
      </c>
      <c r="W9" s="211">
        <f>'Monthly Income Statement '!W8</f>
        <v>19110</v>
      </c>
      <c r="X9" s="211">
        <f>'Monthly Income Statement '!X8</f>
        <v>19110</v>
      </c>
      <c r="Y9" s="211">
        <f>'Monthly Income Statement '!Y8</f>
        <v>19110</v>
      </c>
      <c r="Z9" s="211">
        <f>'Monthly Income Statement '!Z8</f>
        <v>20065.5</v>
      </c>
      <c r="AA9" s="211">
        <f>'Monthly Income Statement '!AA8</f>
        <v>20065.5</v>
      </c>
      <c r="AB9" s="211">
        <f>'Monthly Income Statement '!AB8</f>
        <v>20065.5</v>
      </c>
      <c r="AC9" s="211">
        <f>'Monthly Income Statement '!AC8</f>
        <v>20065.5</v>
      </c>
      <c r="AD9" s="211">
        <f>'Monthly Income Statement '!AD8</f>
        <v>20065.5</v>
      </c>
      <c r="AE9" s="211">
        <f>'Monthly Income Statement '!AE8</f>
        <v>20065.5</v>
      </c>
      <c r="AF9" s="211">
        <f>'Monthly Income Statement '!AF8</f>
        <v>20065.5</v>
      </c>
      <c r="AG9" s="211">
        <f>'Monthly Income Statement '!AG8</f>
        <v>20065.5</v>
      </c>
      <c r="AH9" s="211">
        <f>'Monthly Income Statement '!AH8</f>
        <v>20065.5</v>
      </c>
      <c r="AI9" s="211">
        <f>'Monthly Income Statement '!AI8</f>
        <v>20065.5</v>
      </c>
      <c r="AJ9" s="211">
        <f>'Monthly Income Statement '!AJ8</f>
        <v>20065.5</v>
      </c>
      <c r="AK9" s="211">
        <f>'Monthly Income Statement '!AK8</f>
        <v>20065.5</v>
      </c>
      <c r="AL9" s="211">
        <f>'Monthly Income Statement '!AL8</f>
        <v>21068.775000000001</v>
      </c>
      <c r="AM9" s="211">
        <f>'Monthly Income Statement '!AM8</f>
        <v>21068.775000000001</v>
      </c>
      <c r="AN9" s="211">
        <f>'Monthly Income Statement '!AN8</f>
        <v>21068.775000000001</v>
      </c>
      <c r="AO9" s="211">
        <f>'Monthly Income Statement '!AO8</f>
        <v>21068.775000000001</v>
      </c>
      <c r="AP9" s="211">
        <f>'Monthly Income Statement '!AP8</f>
        <v>21068.775000000001</v>
      </c>
      <c r="AQ9" s="211">
        <f>'Monthly Income Statement '!AQ8</f>
        <v>21068.775000000001</v>
      </c>
      <c r="AR9" s="211">
        <f>'Monthly Income Statement '!AR8</f>
        <v>21068.775000000001</v>
      </c>
      <c r="AS9" s="211">
        <f>'Monthly Income Statement '!AS8</f>
        <v>21068.775000000001</v>
      </c>
      <c r="AT9" s="211">
        <f>'Monthly Income Statement '!AT8</f>
        <v>21068.775000000001</v>
      </c>
      <c r="AU9" s="211">
        <f>'Monthly Income Statement '!AU8</f>
        <v>21068.775000000001</v>
      </c>
      <c r="AV9" s="211">
        <f>'Monthly Income Statement '!AV8</f>
        <v>21068.775000000001</v>
      </c>
      <c r="AW9" s="211">
        <f>'Monthly Income Statement '!AW8</f>
        <v>21068.775000000001</v>
      </c>
      <c r="AX9" s="211">
        <f>'Monthly Income Statement '!AX8</f>
        <v>22122.213750000003</v>
      </c>
      <c r="AY9" s="211">
        <f>'Monthly Income Statement '!AY8</f>
        <v>22122.213750000003</v>
      </c>
      <c r="AZ9" s="211">
        <f>'Monthly Income Statement '!AZ8</f>
        <v>22122.213750000003</v>
      </c>
      <c r="BA9" s="211">
        <f>'Monthly Income Statement '!BA8</f>
        <v>22122.213750000003</v>
      </c>
      <c r="BB9" s="211">
        <f>'Monthly Income Statement '!BB8</f>
        <v>22122.213750000003</v>
      </c>
      <c r="BC9" s="211">
        <f>'Monthly Income Statement '!BC8</f>
        <v>22122.213750000003</v>
      </c>
      <c r="BD9" s="211">
        <f>'Monthly Income Statement '!BD8</f>
        <v>22122.213750000003</v>
      </c>
      <c r="BE9" s="211">
        <f>'Monthly Income Statement '!BE8</f>
        <v>22122.213750000003</v>
      </c>
      <c r="BF9" s="211">
        <f>'Monthly Income Statement '!BF8</f>
        <v>22122.213750000003</v>
      </c>
      <c r="BG9" s="211">
        <f>'Monthly Income Statement '!BG8</f>
        <v>22122.213750000003</v>
      </c>
      <c r="BH9" s="211">
        <f>'Monthly Income Statement '!BH8</f>
        <v>22122.213750000003</v>
      </c>
      <c r="BI9" s="211">
        <f>'Monthly Income Statement '!BI8</f>
        <v>22122.213750000003</v>
      </c>
    </row>
    <row r="10" spans="1:82" x14ac:dyDescent="0.6">
      <c r="A10" s="77" t="str">
        <f>'Monthly Income Statement '!A9</f>
        <v>Rent</v>
      </c>
      <c r="B10" s="211">
        <f>'Monthly Income Statement '!B9</f>
        <v>4000</v>
      </c>
      <c r="C10" s="211">
        <f>'Monthly Income Statement '!C9</f>
        <v>4000</v>
      </c>
      <c r="D10" s="211">
        <f>'Monthly Income Statement '!D9</f>
        <v>4000</v>
      </c>
      <c r="E10" s="211">
        <f>'Monthly Income Statement '!E9</f>
        <v>4000</v>
      </c>
      <c r="F10" s="211">
        <f>'Monthly Income Statement '!F9</f>
        <v>4000</v>
      </c>
      <c r="G10" s="211">
        <f>'Monthly Income Statement '!G9</f>
        <v>4000</v>
      </c>
      <c r="H10" s="211">
        <f>'Monthly Income Statement '!H9</f>
        <v>4000</v>
      </c>
      <c r="I10" s="211">
        <f>'Monthly Income Statement '!I9</f>
        <v>4000</v>
      </c>
      <c r="J10" s="211">
        <f>'Monthly Income Statement '!J9</f>
        <v>4000</v>
      </c>
      <c r="K10" s="211">
        <f>'Monthly Income Statement '!K9</f>
        <v>4000</v>
      </c>
      <c r="L10" s="211">
        <f>'Monthly Income Statement '!L9</f>
        <v>4000</v>
      </c>
      <c r="M10" s="211">
        <f>'Monthly Income Statement '!M9</f>
        <v>4000</v>
      </c>
      <c r="N10" s="211">
        <f>'Monthly Income Statement '!N9</f>
        <v>4120</v>
      </c>
      <c r="O10" s="211">
        <f>'Monthly Income Statement '!O9</f>
        <v>4120</v>
      </c>
      <c r="P10" s="211">
        <f>'Monthly Income Statement '!P9</f>
        <v>4120</v>
      </c>
      <c r="Q10" s="211">
        <f>'Monthly Income Statement '!Q9</f>
        <v>4120</v>
      </c>
      <c r="R10" s="211">
        <f>'Monthly Income Statement '!R9</f>
        <v>4120</v>
      </c>
      <c r="S10" s="211">
        <f>'Monthly Income Statement '!S9</f>
        <v>4120</v>
      </c>
      <c r="T10" s="211">
        <f>'Monthly Income Statement '!T9</f>
        <v>4120</v>
      </c>
      <c r="U10" s="211">
        <f>'Monthly Income Statement '!U9</f>
        <v>4120</v>
      </c>
      <c r="V10" s="211">
        <f>'Monthly Income Statement '!V9</f>
        <v>4120</v>
      </c>
      <c r="W10" s="211">
        <f>'Monthly Income Statement '!W9</f>
        <v>4120</v>
      </c>
      <c r="X10" s="211">
        <f>'Monthly Income Statement '!X9</f>
        <v>4120</v>
      </c>
      <c r="Y10" s="211">
        <f>'Monthly Income Statement '!Y9</f>
        <v>4120</v>
      </c>
      <c r="Z10" s="211">
        <f>'Monthly Income Statement '!Z9</f>
        <v>4243.6000000000004</v>
      </c>
      <c r="AA10" s="211">
        <f>'Monthly Income Statement '!AA9</f>
        <v>4243.6000000000004</v>
      </c>
      <c r="AB10" s="211">
        <f>'Monthly Income Statement '!AB9</f>
        <v>4243.6000000000004</v>
      </c>
      <c r="AC10" s="211">
        <f>'Monthly Income Statement '!AC9</f>
        <v>4243.6000000000004</v>
      </c>
      <c r="AD10" s="211">
        <f>'Monthly Income Statement '!AD9</f>
        <v>4243.6000000000004</v>
      </c>
      <c r="AE10" s="211">
        <f>'Monthly Income Statement '!AE9</f>
        <v>4243.6000000000004</v>
      </c>
      <c r="AF10" s="211">
        <f>'Monthly Income Statement '!AF9</f>
        <v>4243.6000000000004</v>
      </c>
      <c r="AG10" s="211">
        <f>'Monthly Income Statement '!AG9</f>
        <v>4243.6000000000004</v>
      </c>
      <c r="AH10" s="211">
        <f>'Monthly Income Statement '!AH9</f>
        <v>4243.6000000000004</v>
      </c>
      <c r="AI10" s="211">
        <f>'Monthly Income Statement '!AI9</f>
        <v>4243.6000000000004</v>
      </c>
      <c r="AJ10" s="211">
        <f>'Monthly Income Statement '!AJ9</f>
        <v>4243.6000000000004</v>
      </c>
      <c r="AK10" s="211">
        <f>'Monthly Income Statement '!AK9</f>
        <v>4243.6000000000004</v>
      </c>
      <c r="AL10" s="211">
        <f>'Monthly Income Statement '!AL9</f>
        <v>4370.9080000000004</v>
      </c>
      <c r="AM10" s="211">
        <f>'Monthly Income Statement '!AM9</f>
        <v>4370.9080000000004</v>
      </c>
      <c r="AN10" s="211">
        <f>'Monthly Income Statement '!AN9</f>
        <v>4370.9080000000004</v>
      </c>
      <c r="AO10" s="211">
        <f>'Monthly Income Statement '!AO9</f>
        <v>4370.9080000000004</v>
      </c>
      <c r="AP10" s="211">
        <f>'Monthly Income Statement '!AP9</f>
        <v>4370.9080000000004</v>
      </c>
      <c r="AQ10" s="211">
        <f>'Monthly Income Statement '!AQ9</f>
        <v>4370.9080000000004</v>
      </c>
      <c r="AR10" s="211">
        <f>'Monthly Income Statement '!AR9</f>
        <v>4370.9080000000004</v>
      </c>
      <c r="AS10" s="211">
        <f>'Monthly Income Statement '!AS9</f>
        <v>4370.9080000000004</v>
      </c>
      <c r="AT10" s="211">
        <f>'Monthly Income Statement '!AT9</f>
        <v>4370.9080000000004</v>
      </c>
      <c r="AU10" s="211">
        <f>'Monthly Income Statement '!AU9</f>
        <v>4370.9080000000004</v>
      </c>
      <c r="AV10" s="211">
        <f>'Monthly Income Statement '!AV9</f>
        <v>4370.9080000000004</v>
      </c>
      <c r="AW10" s="211">
        <f>'Monthly Income Statement '!AW9</f>
        <v>4370.9080000000004</v>
      </c>
      <c r="AX10" s="211">
        <f>'Monthly Income Statement '!AX9</f>
        <v>4502.0352400000002</v>
      </c>
      <c r="AY10" s="211">
        <f>'Monthly Income Statement '!AY9</f>
        <v>4502.0352400000002</v>
      </c>
      <c r="AZ10" s="211">
        <f>'Monthly Income Statement '!AZ9</f>
        <v>4502.0352400000002</v>
      </c>
      <c r="BA10" s="211">
        <f>'Monthly Income Statement '!BA9</f>
        <v>4502.0352400000002</v>
      </c>
      <c r="BB10" s="211">
        <f>'Monthly Income Statement '!BB9</f>
        <v>4502.0352400000002</v>
      </c>
      <c r="BC10" s="211">
        <f>'Monthly Income Statement '!BC9</f>
        <v>4502.0352400000002</v>
      </c>
      <c r="BD10" s="211">
        <f>'Monthly Income Statement '!BD9</f>
        <v>4502.0352400000002</v>
      </c>
      <c r="BE10" s="211">
        <f>'Monthly Income Statement '!BE9</f>
        <v>4502.0352400000002</v>
      </c>
      <c r="BF10" s="211">
        <f>'Monthly Income Statement '!BF9</f>
        <v>4502.0352400000002</v>
      </c>
      <c r="BG10" s="211">
        <f>'Monthly Income Statement '!BG9</f>
        <v>4502.0352400000002</v>
      </c>
      <c r="BH10" s="211">
        <f>'Monthly Income Statement '!BH9</f>
        <v>4502.0352400000002</v>
      </c>
      <c r="BI10" s="211">
        <f>'Monthly Income Statement '!BI9</f>
        <v>4502.0352400000002</v>
      </c>
    </row>
    <row r="11" spans="1:82" x14ac:dyDescent="0.6">
      <c r="A11" s="77" t="str">
        <f>'Monthly Income Statement '!A10</f>
        <v>Utilities</v>
      </c>
      <c r="B11" s="211">
        <f>'Monthly Income Statement '!B10</f>
        <v>1600</v>
      </c>
      <c r="C11" s="211">
        <f>'Monthly Income Statement '!C10</f>
        <v>1600</v>
      </c>
      <c r="D11" s="211">
        <f>'Monthly Income Statement '!D10</f>
        <v>1600</v>
      </c>
      <c r="E11" s="211">
        <f>'Monthly Income Statement '!E10</f>
        <v>1600</v>
      </c>
      <c r="F11" s="211">
        <f>'Monthly Income Statement '!F10</f>
        <v>1600</v>
      </c>
      <c r="G11" s="211">
        <f>'Monthly Income Statement '!G10</f>
        <v>1600</v>
      </c>
      <c r="H11" s="211">
        <f>'Monthly Income Statement '!H10</f>
        <v>1600</v>
      </c>
      <c r="I11" s="211">
        <f>'Monthly Income Statement '!I10</f>
        <v>1600</v>
      </c>
      <c r="J11" s="211">
        <f>'Monthly Income Statement '!J10</f>
        <v>1600</v>
      </c>
      <c r="K11" s="211">
        <f>'Monthly Income Statement '!K10</f>
        <v>1600</v>
      </c>
      <c r="L11" s="211">
        <f>'Monthly Income Statement '!L10</f>
        <v>1600</v>
      </c>
      <c r="M11" s="211">
        <f>'Monthly Income Statement '!M10</f>
        <v>1600</v>
      </c>
      <c r="N11" s="211">
        <f>'Monthly Income Statement '!N10</f>
        <v>1664</v>
      </c>
      <c r="O11" s="211">
        <f>'Monthly Income Statement '!O10</f>
        <v>1664</v>
      </c>
      <c r="P11" s="211">
        <f>'Monthly Income Statement '!P10</f>
        <v>1664</v>
      </c>
      <c r="Q11" s="211">
        <f>'Monthly Income Statement '!Q10</f>
        <v>1664</v>
      </c>
      <c r="R11" s="211">
        <f>'Monthly Income Statement '!R10</f>
        <v>1664</v>
      </c>
      <c r="S11" s="211">
        <f>'Monthly Income Statement '!S10</f>
        <v>1664</v>
      </c>
      <c r="T11" s="211">
        <f>'Monthly Income Statement '!T10</f>
        <v>1664</v>
      </c>
      <c r="U11" s="211">
        <f>'Monthly Income Statement '!U10</f>
        <v>1664</v>
      </c>
      <c r="V11" s="211">
        <f>'Monthly Income Statement '!V10</f>
        <v>1664</v>
      </c>
      <c r="W11" s="211">
        <f>'Monthly Income Statement '!W10</f>
        <v>1664</v>
      </c>
      <c r="X11" s="211">
        <f>'Monthly Income Statement '!X10</f>
        <v>1664</v>
      </c>
      <c r="Y11" s="211">
        <f>'Monthly Income Statement '!Y10</f>
        <v>1664</v>
      </c>
      <c r="Z11" s="211">
        <f>'Monthly Income Statement '!Z10</f>
        <v>1730.56</v>
      </c>
      <c r="AA11" s="211">
        <f>'Monthly Income Statement '!AA10</f>
        <v>1730.56</v>
      </c>
      <c r="AB11" s="211">
        <f>'Monthly Income Statement '!AB10</f>
        <v>1730.56</v>
      </c>
      <c r="AC11" s="211">
        <f>'Monthly Income Statement '!AC10</f>
        <v>1730.56</v>
      </c>
      <c r="AD11" s="211">
        <f>'Monthly Income Statement '!AD10</f>
        <v>1730.56</v>
      </c>
      <c r="AE11" s="211">
        <f>'Monthly Income Statement '!AE10</f>
        <v>1730.56</v>
      </c>
      <c r="AF11" s="211">
        <f>'Monthly Income Statement '!AF10</f>
        <v>1730.56</v>
      </c>
      <c r="AG11" s="211">
        <f>'Monthly Income Statement '!AG10</f>
        <v>1730.56</v>
      </c>
      <c r="AH11" s="211">
        <f>'Monthly Income Statement '!AH10</f>
        <v>1730.56</v>
      </c>
      <c r="AI11" s="211">
        <f>'Monthly Income Statement '!AI10</f>
        <v>1730.56</v>
      </c>
      <c r="AJ11" s="211">
        <f>'Monthly Income Statement '!AJ10</f>
        <v>1730.56</v>
      </c>
      <c r="AK11" s="211">
        <f>'Monthly Income Statement '!AK10</f>
        <v>1730.56</v>
      </c>
      <c r="AL11" s="211">
        <f>'Monthly Income Statement '!AL10</f>
        <v>1799.7824000000001</v>
      </c>
      <c r="AM11" s="211">
        <f>'Monthly Income Statement '!AM10</f>
        <v>1799.7824000000001</v>
      </c>
      <c r="AN11" s="211">
        <f>'Monthly Income Statement '!AN10</f>
        <v>1799.7824000000001</v>
      </c>
      <c r="AO11" s="211">
        <f>'Monthly Income Statement '!AO10</f>
        <v>1799.7824000000001</v>
      </c>
      <c r="AP11" s="211">
        <f>'Monthly Income Statement '!AP10</f>
        <v>1799.7824000000001</v>
      </c>
      <c r="AQ11" s="211">
        <f>'Monthly Income Statement '!AQ10</f>
        <v>1799.7824000000001</v>
      </c>
      <c r="AR11" s="211">
        <f>'Monthly Income Statement '!AR10</f>
        <v>1799.7824000000001</v>
      </c>
      <c r="AS11" s="211">
        <f>'Monthly Income Statement '!AS10</f>
        <v>1799.7824000000001</v>
      </c>
      <c r="AT11" s="211">
        <f>'Monthly Income Statement '!AT10</f>
        <v>1799.7824000000001</v>
      </c>
      <c r="AU11" s="211">
        <f>'Monthly Income Statement '!AU10</f>
        <v>1799.7824000000001</v>
      </c>
      <c r="AV11" s="211">
        <f>'Monthly Income Statement '!AV10</f>
        <v>1799.7824000000001</v>
      </c>
      <c r="AW11" s="211">
        <f>'Monthly Income Statement '!AW10</f>
        <v>1799.7824000000001</v>
      </c>
      <c r="AX11" s="211">
        <f>'Monthly Income Statement '!AX10</f>
        <v>1871.7736960000002</v>
      </c>
      <c r="AY11" s="211">
        <f>'Monthly Income Statement '!AY10</f>
        <v>1871.7736960000002</v>
      </c>
      <c r="AZ11" s="211">
        <f>'Monthly Income Statement '!AZ10</f>
        <v>1871.7736960000002</v>
      </c>
      <c r="BA11" s="211">
        <f>'Monthly Income Statement '!BA10</f>
        <v>1871.7736960000002</v>
      </c>
      <c r="BB11" s="211">
        <f>'Monthly Income Statement '!BB10</f>
        <v>1871.7736960000002</v>
      </c>
      <c r="BC11" s="211">
        <f>'Monthly Income Statement '!BC10</f>
        <v>1871.7736960000002</v>
      </c>
      <c r="BD11" s="211">
        <f>'Monthly Income Statement '!BD10</f>
        <v>1871.7736960000002</v>
      </c>
      <c r="BE11" s="211">
        <f>'Monthly Income Statement '!BE10</f>
        <v>1871.7736960000002</v>
      </c>
      <c r="BF11" s="211">
        <f>'Monthly Income Statement '!BF10</f>
        <v>1871.7736960000002</v>
      </c>
      <c r="BG11" s="211">
        <f>'Monthly Income Statement '!BG10</f>
        <v>1871.7736960000002</v>
      </c>
      <c r="BH11" s="211">
        <f>'Monthly Income Statement '!BH10</f>
        <v>1871.7736960000002</v>
      </c>
      <c r="BI11" s="211">
        <f>'Monthly Income Statement '!BI10</f>
        <v>1871.7736960000002</v>
      </c>
    </row>
    <row r="12" spans="1:82" x14ac:dyDescent="0.6">
      <c r="A12" s="77" t="str">
        <f>'Monthly Income Statement '!A11</f>
        <v>Insurance</v>
      </c>
      <c r="B12" s="211">
        <f>'Monthly Income Statement '!B11</f>
        <v>500</v>
      </c>
      <c r="C12" s="211">
        <f>'Monthly Income Statement '!C11</f>
        <v>500</v>
      </c>
      <c r="D12" s="211">
        <f>'Monthly Income Statement '!D11</f>
        <v>500</v>
      </c>
      <c r="E12" s="211">
        <f>'Monthly Income Statement '!E11</f>
        <v>500</v>
      </c>
      <c r="F12" s="211">
        <f>'Monthly Income Statement '!F11</f>
        <v>500</v>
      </c>
      <c r="G12" s="211">
        <f>'Monthly Income Statement '!G11</f>
        <v>500</v>
      </c>
      <c r="H12" s="211">
        <f>'Monthly Income Statement '!H11</f>
        <v>500</v>
      </c>
      <c r="I12" s="211">
        <f>'Monthly Income Statement '!I11</f>
        <v>500</v>
      </c>
      <c r="J12" s="211">
        <f>'Monthly Income Statement '!J11</f>
        <v>500</v>
      </c>
      <c r="K12" s="211">
        <f>'Monthly Income Statement '!K11</f>
        <v>500</v>
      </c>
      <c r="L12" s="211">
        <f>'Monthly Income Statement '!L11</f>
        <v>500</v>
      </c>
      <c r="M12" s="211">
        <f>'Monthly Income Statement '!M11</f>
        <v>500</v>
      </c>
      <c r="N12" s="211">
        <f>'Monthly Income Statement '!N11</f>
        <v>520</v>
      </c>
      <c r="O12" s="211">
        <f>'Monthly Income Statement '!O11</f>
        <v>520</v>
      </c>
      <c r="P12" s="211">
        <f>'Monthly Income Statement '!P11</f>
        <v>520</v>
      </c>
      <c r="Q12" s="211">
        <f>'Monthly Income Statement '!Q11</f>
        <v>520</v>
      </c>
      <c r="R12" s="211">
        <f>'Monthly Income Statement '!R11</f>
        <v>520</v>
      </c>
      <c r="S12" s="211">
        <f>'Monthly Income Statement '!S11</f>
        <v>520</v>
      </c>
      <c r="T12" s="211">
        <f>'Monthly Income Statement '!T11</f>
        <v>520</v>
      </c>
      <c r="U12" s="211">
        <f>'Monthly Income Statement '!U11</f>
        <v>520</v>
      </c>
      <c r="V12" s="211">
        <f>'Monthly Income Statement '!V11</f>
        <v>520</v>
      </c>
      <c r="W12" s="211">
        <f>'Monthly Income Statement '!W11</f>
        <v>520</v>
      </c>
      <c r="X12" s="211">
        <f>'Monthly Income Statement '!X11</f>
        <v>520</v>
      </c>
      <c r="Y12" s="211">
        <f>'Monthly Income Statement '!Y11</f>
        <v>520</v>
      </c>
      <c r="Z12" s="211">
        <f>'Monthly Income Statement '!Z11</f>
        <v>540.80000000000007</v>
      </c>
      <c r="AA12" s="211">
        <f>'Monthly Income Statement '!AA11</f>
        <v>540.80000000000007</v>
      </c>
      <c r="AB12" s="211">
        <f>'Monthly Income Statement '!AB11</f>
        <v>540.80000000000007</v>
      </c>
      <c r="AC12" s="211">
        <f>'Monthly Income Statement '!AC11</f>
        <v>540.80000000000007</v>
      </c>
      <c r="AD12" s="211">
        <f>'Monthly Income Statement '!AD11</f>
        <v>540.80000000000007</v>
      </c>
      <c r="AE12" s="211">
        <f>'Monthly Income Statement '!AE11</f>
        <v>540.80000000000007</v>
      </c>
      <c r="AF12" s="211">
        <f>'Monthly Income Statement '!AF11</f>
        <v>540.80000000000007</v>
      </c>
      <c r="AG12" s="211">
        <f>'Monthly Income Statement '!AG11</f>
        <v>540.80000000000007</v>
      </c>
      <c r="AH12" s="211">
        <f>'Monthly Income Statement '!AH11</f>
        <v>540.80000000000007</v>
      </c>
      <c r="AI12" s="211">
        <f>'Monthly Income Statement '!AI11</f>
        <v>540.80000000000007</v>
      </c>
      <c r="AJ12" s="211">
        <f>'Monthly Income Statement '!AJ11</f>
        <v>540.80000000000007</v>
      </c>
      <c r="AK12" s="211">
        <f>'Monthly Income Statement '!AK11</f>
        <v>540.80000000000007</v>
      </c>
      <c r="AL12" s="211">
        <f>'Monthly Income Statement '!AL11</f>
        <v>562.43200000000013</v>
      </c>
      <c r="AM12" s="211">
        <f>'Monthly Income Statement '!AM11</f>
        <v>562.43200000000013</v>
      </c>
      <c r="AN12" s="211">
        <f>'Monthly Income Statement '!AN11</f>
        <v>562.43200000000013</v>
      </c>
      <c r="AO12" s="211">
        <f>'Monthly Income Statement '!AO11</f>
        <v>562.43200000000013</v>
      </c>
      <c r="AP12" s="211">
        <f>'Monthly Income Statement '!AP11</f>
        <v>562.43200000000013</v>
      </c>
      <c r="AQ12" s="211">
        <f>'Monthly Income Statement '!AQ11</f>
        <v>562.43200000000013</v>
      </c>
      <c r="AR12" s="211">
        <f>'Monthly Income Statement '!AR11</f>
        <v>562.43200000000013</v>
      </c>
      <c r="AS12" s="211">
        <f>'Monthly Income Statement '!AS11</f>
        <v>562.43200000000013</v>
      </c>
      <c r="AT12" s="211">
        <f>'Monthly Income Statement '!AT11</f>
        <v>562.43200000000013</v>
      </c>
      <c r="AU12" s="211">
        <f>'Monthly Income Statement '!AU11</f>
        <v>562.43200000000013</v>
      </c>
      <c r="AV12" s="211">
        <f>'Monthly Income Statement '!AV11</f>
        <v>562.43200000000013</v>
      </c>
      <c r="AW12" s="211">
        <f>'Monthly Income Statement '!AW11</f>
        <v>562.43200000000013</v>
      </c>
      <c r="AX12" s="211">
        <f>'Monthly Income Statement '!AX11</f>
        <v>584.92928000000018</v>
      </c>
      <c r="AY12" s="211">
        <f>'Monthly Income Statement '!AY11</f>
        <v>584.92928000000018</v>
      </c>
      <c r="AZ12" s="211">
        <f>'Monthly Income Statement '!AZ11</f>
        <v>584.92928000000018</v>
      </c>
      <c r="BA12" s="211">
        <f>'Monthly Income Statement '!BA11</f>
        <v>584.92928000000018</v>
      </c>
      <c r="BB12" s="211">
        <f>'Monthly Income Statement '!BB11</f>
        <v>584.92928000000018</v>
      </c>
      <c r="BC12" s="211">
        <f>'Monthly Income Statement '!BC11</f>
        <v>584.92928000000018</v>
      </c>
      <c r="BD12" s="211">
        <f>'Monthly Income Statement '!BD11</f>
        <v>584.92928000000018</v>
      </c>
      <c r="BE12" s="211">
        <f>'Monthly Income Statement '!BE11</f>
        <v>584.92928000000018</v>
      </c>
      <c r="BF12" s="211">
        <f>'Monthly Income Statement '!BF11</f>
        <v>584.92928000000018</v>
      </c>
      <c r="BG12" s="211">
        <f>'Monthly Income Statement '!BG11</f>
        <v>584.92928000000018</v>
      </c>
      <c r="BH12" s="211">
        <f>'Monthly Income Statement '!BH11</f>
        <v>584.92928000000018</v>
      </c>
      <c r="BI12" s="211">
        <f>'Monthly Income Statement '!BI11</f>
        <v>584.92928000000018</v>
      </c>
    </row>
    <row r="13" spans="1:82" x14ac:dyDescent="0.6">
      <c r="A13" s="77" t="str">
        <f>'Monthly Income Statement '!A12</f>
        <v>Marketing &amp; Advertising</v>
      </c>
      <c r="B13" s="211">
        <f>'Monthly Income Statement '!B12</f>
        <v>350</v>
      </c>
      <c r="C13" s="211">
        <f>'Monthly Income Statement '!C12</f>
        <v>350</v>
      </c>
      <c r="D13" s="211">
        <f>'Monthly Income Statement '!D12</f>
        <v>350</v>
      </c>
      <c r="E13" s="211">
        <f>'Monthly Income Statement '!E12</f>
        <v>350</v>
      </c>
      <c r="F13" s="211">
        <f>'Monthly Income Statement '!F12</f>
        <v>350</v>
      </c>
      <c r="G13" s="211">
        <f>'Monthly Income Statement '!G12</f>
        <v>350</v>
      </c>
      <c r="H13" s="211">
        <f>'Monthly Income Statement '!H12</f>
        <v>350</v>
      </c>
      <c r="I13" s="211">
        <f>'Monthly Income Statement '!I12</f>
        <v>350</v>
      </c>
      <c r="J13" s="211">
        <f>'Monthly Income Statement '!J12</f>
        <v>350</v>
      </c>
      <c r="K13" s="211">
        <f>'Monthly Income Statement '!K12</f>
        <v>350</v>
      </c>
      <c r="L13" s="211">
        <f>'Monthly Income Statement '!L12</f>
        <v>350</v>
      </c>
      <c r="M13" s="211">
        <f>'Monthly Income Statement '!M12</f>
        <v>350</v>
      </c>
      <c r="N13" s="211">
        <f>'Monthly Income Statement '!N12</f>
        <v>364</v>
      </c>
      <c r="O13" s="211">
        <f>'Monthly Income Statement '!O12</f>
        <v>364</v>
      </c>
      <c r="P13" s="211">
        <f>'Monthly Income Statement '!P12</f>
        <v>364</v>
      </c>
      <c r="Q13" s="211">
        <f>'Monthly Income Statement '!Q12</f>
        <v>364</v>
      </c>
      <c r="R13" s="211">
        <f>'Monthly Income Statement '!R12</f>
        <v>364</v>
      </c>
      <c r="S13" s="211">
        <f>'Monthly Income Statement '!S12</f>
        <v>364</v>
      </c>
      <c r="T13" s="211">
        <f>'Monthly Income Statement '!T12</f>
        <v>364</v>
      </c>
      <c r="U13" s="211">
        <f>'Monthly Income Statement '!U12</f>
        <v>364</v>
      </c>
      <c r="V13" s="211">
        <f>'Monthly Income Statement '!V12</f>
        <v>364</v>
      </c>
      <c r="W13" s="211">
        <f>'Monthly Income Statement '!W12</f>
        <v>364</v>
      </c>
      <c r="X13" s="211">
        <f>'Monthly Income Statement '!X12</f>
        <v>364</v>
      </c>
      <c r="Y13" s="211">
        <f>'Monthly Income Statement '!Y12</f>
        <v>364</v>
      </c>
      <c r="Z13" s="211">
        <f>'Monthly Income Statement '!Z12</f>
        <v>378.56</v>
      </c>
      <c r="AA13" s="211">
        <f>'Monthly Income Statement '!AA12</f>
        <v>378.56</v>
      </c>
      <c r="AB13" s="211">
        <f>'Monthly Income Statement '!AB12</f>
        <v>378.56</v>
      </c>
      <c r="AC13" s="211">
        <f>'Monthly Income Statement '!AC12</f>
        <v>378.56</v>
      </c>
      <c r="AD13" s="211">
        <f>'Monthly Income Statement '!AD12</f>
        <v>378.56</v>
      </c>
      <c r="AE13" s="211">
        <f>'Monthly Income Statement '!AE12</f>
        <v>378.56</v>
      </c>
      <c r="AF13" s="211">
        <f>'Monthly Income Statement '!AF12</f>
        <v>378.56</v>
      </c>
      <c r="AG13" s="211">
        <f>'Monthly Income Statement '!AG12</f>
        <v>378.56</v>
      </c>
      <c r="AH13" s="211">
        <f>'Monthly Income Statement '!AH12</f>
        <v>378.56</v>
      </c>
      <c r="AI13" s="211">
        <f>'Monthly Income Statement '!AI12</f>
        <v>378.56</v>
      </c>
      <c r="AJ13" s="211">
        <f>'Monthly Income Statement '!AJ12</f>
        <v>378.56</v>
      </c>
      <c r="AK13" s="211">
        <f>'Monthly Income Statement '!AK12</f>
        <v>378.56</v>
      </c>
      <c r="AL13" s="211">
        <f>'Monthly Income Statement '!AL12</f>
        <v>393.70240000000001</v>
      </c>
      <c r="AM13" s="211">
        <f>'Monthly Income Statement '!AM12</f>
        <v>393.70240000000001</v>
      </c>
      <c r="AN13" s="211">
        <f>'Monthly Income Statement '!AN12</f>
        <v>393.70240000000001</v>
      </c>
      <c r="AO13" s="211">
        <f>'Monthly Income Statement '!AO12</f>
        <v>393.70240000000001</v>
      </c>
      <c r="AP13" s="211">
        <f>'Monthly Income Statement '!AP12</f>
        <v>393.70240000000001</v>
      </c>
      <c r="AQ13" s="211">
        <f>'Monthly Income Statement '!AQ12</f>
        <v>393.70240000000001</v>
      </c>
      <c r="AR13" s="211">
        <f>'Monthly Income Statement '!AR12</f>
        <v>393.70240000000001</v>
      </c>
      <c r="AS13" s="211">
        <f>'Monthly Income Statement '!AS12</f>
        <v>393.70240000000001</v>
      </c>
      <c r="AT13" s="211">
        <f>'Monthly Income Statement '!AT12</f>
        <v>393.70240000000001</v>
      </c>
      <c r="AU13" s="211">
        <f>'Monthly Income Statement '!AU12</f>
        <v>393.70240000000001</v>
      </c>
      <c r="AV13" s="211">
        <f>'Monthly Income Statement '!AV12</f>
        <v>393.70240000000001</v>
      </c>
      <c r="AW13" s="211">
        <f>'Monthly Income Statement '!AW12</f>
        <v>393.70240000000001</v>
      </c>
      <c r="AX13" s="211">
        <f>'Monthly Income Statement '!AX12</f>
        <v>409.45049600000004</v>
      </c>
      <c r="AY13" s="211">
        <f>'Monthly Income Statement '!AY12</f>
        <v>409.45049600000004</v>
      </c>
      <c r="AZ13" s="211">
        <f>'Monthly Income Statement '!AZ12</f>
        <v>409.45049600000004</v>
      </c>
      <c r="BA13" s="211">
        <f>'Monthly Income Statement '!BA12</f>
        <v>409.45049600000004</v>
      </c>
      <c r="BB13" s="211">
        <f>'Monthly Income Statement '!BB12</f>
        <v>409.45049600000004</v>
      </c>
      <c r="BC13" s="211">
        <f>'Monthly Income Statement '!BC12</f>
        <v>409.45049600000004</v>
      </c>
      <c r="BD13" s="211">
        <f>'Monthly Income Statement '!BD12</f>
        <v>409.45049600000004</v>
      </c>
      <c r="BE13" s="211">
        <f>'Monthly Income Statement '!BE12</f>
        <v>409.45049600000004</v>
      </c>
      <c r="BF13" s="211">
        <f>'Monthly Income Statement '!BF12</f>
        <v>409.45049600000004</v>
      </c>
      <c r="BG13" s="211">
        <f>'Monthly Income Statement '!BG12</f>
        <v>409.45049600000004</v>
      </c>
      <c r="BH13" s="211">
        <f>'Monthly Income Statement '!BH12</f>
        <v>409.45049600000004</v>
      </c>
      <c r="BI13" s="211">
        <f>'Monthly Income Statement '!BI12</f>
        <v>409.45049600000004</v>
      </c>
    </row>
    <row r="14" spans="1:82" x14ac:dyDescent="0.6">
      <c r="A14" s="77" t="str">
        <f>'Monthly Income Statement '!A13</f>
        <v>Supplies</v>
      </c>
      <c r="B14" s="211">
        <f>'Monthly Income Statement '!B13</f>
        <v>450</v>
      </c>
      <c r="C14" s="211">
        <f>'Monthly Income Statement '!C13</f>
        <v>450</v>
      </c>
      <c r="D14" s="211">
        <f>'Monthly Income Statement '!D13</f>
        <v>450</v>
      </c>
      <c r="E14" s="211">
        <f>'Monthly Income Statement '!E13</f>
        <v>450</v>
      </c>
      <c r="F14" s="211">
        <f>'Monthly Income Statement '!F13</f>
        <v>450</v>
      </c>
      <c r="G14" s="211">
        <f>'Monthly Income Statement '!G13</f>
        <v>450</v>
      </c>
      <c r="H14" s="211">
        <f>'Monthly Income Statement '!H13</f>
        <v>450</v>
      </c>
      <c r="I14" s="211">
        <f>'Monthly Income Statement '!I13</f>
        <v>450</v>
      </c>
      <c r="J14" s="211">
        <f>'Monthly Income Statement '!J13</f>
        <v>450</v>
      </c>
      <c r="K14" s="211">
        <f>'Monthly Income Statement '!K13</f>
        <v>450</v>
      </c>
      <c r="L14" s="211">
        <f>'Monthly Income Statement '!L13</f>
        <v>450</v>
      </c>
      <c r="M14" s="211">
        <f>'Monthly Income Statement '!M13</f>
        <v>450</v>
      </c>
      <c r="N14" s="211">
        <f>'Monthly Income Statement '!N13</f>
        <v>468</v>
      </c>
      <c r="O14" s="211">
        <f>'Monthly Income Statement '!O13</f>
        <v>468</v>
      </c>
      <c r="P14" s="211">
        <f>'Monthly Income Statement '!P13</f>
        <v>468</v>
      </c>
      <c r="Q14" s="211">
        <f>'Monthly Income Statement '!Q13</f>
        <v>468</v>
      </c>
      <c r="R14" s="211">
        <f>'Monthly Income Statement '!R13</f>
        <v>468</v>
      </c>
      <c r="S14" s="211">
        <f>'Monthly Income Statement '!S13</f>
        <v>468</v>
      </c>
      <c r="T14" s="211">
        <f>'Monthly Income Statement '!T13</f>
        <v>468</v>
      </c>
      <c r="U14" s="211">
        <f>'Monthly Income Statement '!U13</f>
        <v>468</v>
      </c>
      <c r="V14" s="211">
        <f>'Monthly Income Statement '!V13</f>
        <v>468</v>
      </c>
      <c r="W14" s="211">
        <f>'Monthly Income Statement '!W13</f>
        <v>468</v>
      </c>
      <c r="X14" s="211">
        <f>'Monthly Income Statement '!X13</f>
        <v>468</v>
      </c>
      <c r="Y14" s="211">
        <f>'Monthly Income Statement '!Y13</f>
        <v>468</v>
      </c>
      <c r="Z14" s="211">
        <f>'Monthly Income Statement '!Z13</f>
        <v>486.72</v>
      </c>
      <c r="AA14" s="211">
        <f>'Monthly Income Statement '!AA13</f>
        <v>486.72</v>
      </c>
      <c r="AB14" s="211">
        <f>'Monthly Income Statement '!AB13</f>
        <v>486.72</v>
      </c>
      <c r="AC14" s="211">
        <f>'Monthly Income Statement '!AC13</f>
        <v>486.72</v>
      </c>
      <c r="AD14" s="211">
        <f>'Monthly Income Statement '!AD13</f>
        <v>486.72</v>
      </c>
      <c r="AE14" s="211">
        <f>'Monthly Income Statement '!AE13</f>
        <v>486.72</v>
      </c>
      <c r="AF14" s="211">
        <f>'Monthly Income Statement '!AF13</f>
        <v>486.72</v>
      </c>
      <c r="AG14" s="211">
        <f>'Monthly Income Statement '!AG13</f>
        <v>486.72</v>
      </c>
      <c r="AH14" s="211">
        <f>'Monthly Income Statement '!AH13</f>
        <v>486.72</v>
      </c>
      <c r="AI14" s="211">
        <f>'Monthly Income Statement '!AI13</f>
        <v>486.72</v>
      </c>
      <c r="AJ14" s="211">
        <f>'Monthly Income Statement '!AJ13</f>
        <v>486.72</v>
      </c>
      <c r="AK14" s="211">
        <f>'Monthly Income Statement '!AK13</f>
        <v>486.72</v>
      </c>
      <c r="AL14" s="211">
        <f>'Monthly Income Statement '!AL13</f>
        <v>506.18880000000007</v>
      </c>
      <c r="AM14" s="211">
        <f>'Monthly Income Statement '!AM13</f>
        <v>506.18880000000007</v>
      </c>
      <c r="AN14" s="211">
        <f>'Monthly Income Statement '!AN13</f>
        <v>506.18880000000007</v>
      </c>
      <c r="AO14" s="211">
        <f>'Monthly Income Statement '!AO13</f>
        <v>506.18880000000007</v>
      </c>
      <c r="AP14" s="211">
        <f>'Monthly Income Statement '!AP13</f>
        <v>506.18880000000007</v>
      </c>
      <c r="AQ14" s="211">
        <f>'Monthly Income Statement '!AQ13</f>
        <v>506.18880000000007</v>
      </c>
      <c r="AR14" s="211">
        <f>'Monthly Income Statement '!AR13</f>
        <v>506.18880000000007</v>
      </c>
      <c r="AS14" s="211">
        <f>'Monthly Income Statement '!AS13</f>
        <v>506.18880000000007</v>
      </c>
      <c r="AT14" s="211">
        <f>'Monthly Income Statement '!AT13</f>
        <v>506.18880000000007</v>
      </c>
      <c r="AU14" s="211">
        <f>'Monthly Income Statement '!AU13</f>
        <v>506.18880000000007</v>
      </c>
      <c r="AV14" s="211">
        <f>'Monthly Income Statement '!AV13</f>
        <v>506.18880000000007</v>
      </c>
      <c r="AW14" s="211">
        <f>'Monthly Income Statement '!AW13</f>
        <v>506.18880000000007</v>
      </c>
      <c r="AX14" s="211">
        <f>'Monthly Income Statement '!AX13</f>
        <v>526.43635200000006</v>
      </c>
      <c r="AY14" s="211">
        <f>'Monthly Income Statement '!AY13</f>
        <v>526.43635200000006</v>
      </c>
      <c r="AZ14" s="211">
        <f>'Monthly Income Statement '!AZ13</f>
        <v>526.43635200000006</v>
      </c>
      <c r="BA14" s="211">
        <f>'Monthly Income Statement '!BA13</f>
        <v>526.43635200000006</v>
      </c>
      <c r="BB14" s="211">
        <f>'Monthly Income Statement '!BB13</f>
        <v>526.43635200000006</v>
      </c>
      <c r="BC14" s="211">
        <f>'Monthly Income Statement '!BC13</f>
        <v>526.43635200000006</v>
      </c>
      <c r="BD14" s="211">
        <f>'Monthly Income Statement '!BD13</f>
        <v>526.43635200000006</v>
      </c>
      <c r="BE14" s="211">
        <f>'Monthly Income Statement '!BE13</f>
        <v>526.43635200000006</v>
      </c>
      <c r="BF14" s="211">
        <f>'Monthly Income Statement '!BF13</f>
        <v>526.43635200000006</v>
      </c>
      <c r="BG14" s="211">
        <f>'Monthly Income Statement '!BG13</f>
        <v>526.43635200000006</v>
      </c>
      <c r="BH14" s="211">
        <f>'Monthly Income Statement '!BH13</f>
        <v>526.43635200000006</v>
      </c>
      <c r="BI14" s="211">
        <f>'Monthly Income Statement '!BI13</f>
        <v>526.43635200000006</v>
      </c>
    </row>
    <row r="15" spans="1:82" x14ac:dyDescent="0.6">
      <c r="A15" s="77" t="str">
        <f>'Monthly Income Statement '!A14</f>
        <v>Maintenance &amp; Repairs</v>
      </c>
      <c r="B15" s="211">
        <f>'Monthly Income Statement '!B14</f>
        <v>600</v>
      </c>
      <c r="C15" s="211">
        <f>'Monthly Income Statement '!C14</f>
        <v>600</v>
      </c>
      <c r="D15" s="211">
        <f>'Monthly Income Statement '!D14</f>
        <v>600</v>
      </c>
      <c r="E15" s="211">
        <f>'Monthly Income Statement '!E14</f>
        <v>600</v>
      </c>
      <c r="F15" s="211">
        <f>'Monthly Income Statement '!F14</f>
        <v>600</v>
      </c>
      <c r="G15" s="211">
        <f>'Monthly Income Statement '!G14</f>
        <v>600</v>
      </c>
      <c r="H15" s="211">
        <f>'Monthly Income Statement '!H14</f>
        <v>600</v>
      </c>
      <c r="I15" s="211">
        <f>'Monthly Income Statement '!I14</f>
        <v>600</v>
      </c>
      <c r="J15" s="211">
        <f>'Monthly Income Statement '!J14</f>
        <v>600</v>
      </c>
      <c r="K15" s="211">
        <f>'Monthly Income Statement '!K14</f>
        <v>600</v>
      </c>
      <c r="L15" s="211">
        <f>'Monthly Income Statement '!L14</f>
        <v>600</v>
      </c>
      <c r="M15" s="211">
        <f>'Monthly Income Statement '!M14</f>
        <v>600</v>
      </c>
      <c r="N15" s="211">
        <f>'Monthly Income Statement '!N14</f>
        <v>624</v>
      </c>
      <c r="O15" s="211">
        <f>'Monthly Income Statement '!O14</f>
        <v>624</v>
      </c>
      <c r="P15" s="211">
        <f>'Monthly Income Statement '!P14</f>
        <v>624</v>
      </c>
      <c r="Q15" s="211">
        <f>'Monthly Income Statement '!Q14</f>
        <v>624</v>
      </c>
      <c r="R15" s="211">
        <f>'Monthly Income Statement '!R14</f>
        <v>624</v>
      </c>
      <c r="S15" s="211">
        <f>'Monthly Income Statement '!S14</f>
        <v>624</v>
      </c>
      <c r="T15" s="211">
        <f>'Monthly Income Statement '!T14</f>
        <v>624</v>
      </c>
      <c r="U15" s="211">
        <f>'Monthly Income Statement '!U14</f>
        <v>624</v>
      </c>
      <c r="V15" s="211">
        <f>'Monthly Income Statement '!V14</f>
        <v>624</v>
      </c>
      <c r="W15" s="211">
        <f>'Monthly Income Statement '!W14</f>
        <v>624</v>
      </c>
      <c r="X15" s="211">
        <f>'Monthly Income Statement '!X14</f>
        <v>624</v>
      </c>
      <c r="Y15" s="211">
        <f>'Monthly Income Statement '!Y14</f>
        <v>624</v>
      </c>
      <c r="Z15" s="211">
        <f>'Monthly Income Statement '!Z14</f>
        <v>648.96</v>
      </c>
      <c r="AA15" s="211">
        <f>'Monthly Income Statement '!AA14</f>
        <v>648.96</v>
      </c>
      <c r="AB15" s="211">
        <f>'Monthly Income Statement '!AB14</f>
        <v>648.96</v>
      </c>
      <c r="AC15" s="211">
        <f>'Monthly Income Statement '!AC14</f>
        <v>648.96</v>
      </c>
      <c r="AD15" s="211">
        <f>'Monthly Income Statement '!AD14</f>
        <v>648.96</v>
      </c>
      <c r="AE15" s="211">
        <f>'Monthly Income Statement '!AE14</f>
        <v>648.96</v>
      </c>
      <c r="AF15" s="211">
        <f>'Monthly Income Statement '!AF14</f>
        <v>648.96</v>
      </c>
      <c r="AG15" s="211">
        <f>'Monthly Income Statement '!AG14</f>
        <v>648.96</v>
      </c>
      <c r="AH15" s="211">
        <f>'Monthly Income Statement '!AH14</f>
        <v>648.96</v>
      </c>
      <c r="AI15" s="211">
        <f>'Monthly Income Statement '!AI14</f>
        <v>648.96</v>
      </c>
      <c r="AJ15" s="211">
        <f>'Monthly Income Statement '!AJ14</f>
        <v>648.96</v>
      </c>
      <c r="AK15" s="211">
        <f>'Monthly Income Statement '!AK14</f>
        <v>648.96</v>
      </c>
      <c r="AL15" s="211">
        <f>'Monthly Income Statement '!AL14</f>
        <v>674.91840000000002</v>
      </c>
      <c r="AM15" s="211">
        <f>'Monthly Income Statement '!AM14</f>
        <v>674.91840000000002</v>
      </c>
      <c r="AN15" s="211">
        <f>'Monthly Income Statement '!AN14</f>
        <v>674.91840000000002</v>
      </c>
      <c r="AO15" s="211">
        <f>'Monthly Income Statement '!AO14</f>
        <v>674.91840000000002</v>
      </c>
      <c r="AP15" s="211">
        <f>'Monthly Income Statement '!AP14</f>
        <v>674.91840000000002</v>
      </c>
      <c r="AQ15" s="211">
        <f>'Monthly Income Statement '!AQ14</f>
        <v>674.91840000000002</v>
      </c>
      <c r="AR15" s="211">
        <f>'Monthly Income Statement '!AR14</f>
        <v>674.91840000000002</v>
      </c>
      <c r="AS15" s="211">
        <f>'Monthly Income Statement '!AS14</f>
        <v>674.91840000000002</v>
      </c>
      <c r="AT15" s="211">
        <f>'Monthly Income Statement '!AT14</f>
        <v>674.91840000000002</v>
      </c>
      <c r="AU15" s="211">
        <f>'Monthly Income Statement '!AU14</f>
        <v>674.91840000000002</v>
      </c>
      <c r="AV15" s="211">
        <f>'Monthly Income Statement '!AV14</f>
        <v>674.91840000000002</v>
      </c>
      <c r="AW15" s="211">
        <f>'Monthly Income Statement '!AW14</f>
        <v>674.91840000000002</v>
      </c>
      <c r="AX15" s="211">
        <f>'Monthly Income Statement '!AX14</f>
        <v>701.91513600000008</v>
      </c>
      <c r="AY15" s="211">
        <f>'Monthly Income Statement '!AY14</f>
        <v>701.91513600000008</v>
      </c>
      <c r="AZ15" s="211">
        <f>'Monthly Income Statement '!AZ14</f>
        <v>701.91513600000008</v>
      </c>
      <c r="BA15" s="211">
        <f>'Monthly Income Statement '!BA14</f>
        <v>701.91513600000008</v>
      </c>
      <c r="BB15" s="211">
        <f>'Monthly Income Statement '!BB14</f>
        <v>701.91513600000008</v>
      </c>
      <c r="BC15" s="211">
        <f>'Monthly Income Statement '!BC14</f>
        <v>701.91513600000008</v>
      </c>
      <c r="BD15" s="211">
        <f>'Monthly Income Statement '!BD14</f>
        <v>701.91513600000008</v>
      </c>
      <c r="BE15" s="211">
        <f>'Monthly Income Statement '!BE14</f>
        <v>701.91513600000008</v>
      </c>
      <c r="BF15" s="211">
        <f>'Monthly Income Statement '!BF14</f>
        <v>701.91513600000008</v>
      </c>
      <c r="BG15" s="211">
        <f>'Monthly Income Statement '!BG14</f>
        <v>701.91513600000008</v>
      </c>
      <c r="BH15" s="211">
        <f>'Monthly Income Statement '!BH14</f>
        <v>701.91513600000008</v>
      </c>
      <c r="BI15" s="211">
        <f>'Monthly Income Statement '!BI14</f>
        <v>701.91513600000008</v>
      </c>
    </row>
    <row r="16" spans="1:82" x14ac:dyDescent="0.6">
      <c r="A16" s="77" t="str">
        <f>'Monthly Income Statement '!A15</f>
        <v>Point-of-Sale</v>
      </c>
      <c r="B16" s="211">
        <f>'Monthly Income Statement '!B15</f>
        <v>200</v>
      </c>
      <c r="C16" s="211">
        <f>'Monthly Income Statement '!C15</f>
        <v>200</v>
      </c>
      <c r="D16" s="211">
        <f>'Monthly Income Statement '!D15</f>
        <v>200</v>
      </c>
      <c r="E16" s="211">
        <f>'Monthly Income Statement '!E15</f>
        <v>200</v>
      </c>
      <c r="F16" s="211">
        <f>'Monthly Income Statement '!F15</f>
        <v>200</v>
      </c>
      <c r="G16" s="211">
        <f>'Monthly Income Statement '!G15</f>
        <v>200</v>
      </c>
      <c r="H16" s="211">
        <f>'Monthly Income Statement '!H15</f>
        <v>200</v>
      </c>
      <c r="I16" s="211">
        <f>'Monthly Income Statement '!I15</f>
        <v>200</v>
      </c>
      <c r="J16" s="211">
        <f>'Monthly Income Statement '!J15</f>
        <v>200</v>
      </c>
      <c r="K16" s="211">
        <f>'Monthly Income Statement '!K15</f>
        <v>200</v>
      </c>
      <c r="L16" s="211">
        <f>'Monthly Income Statement '!L15</f>
        <v>200</v>
      </c>
      <c r="M16" s="211">
        <f>'Monthly Income Statement '!M15</f>
        <v>200</v>
      </c>
      <c r="N16" s="211">
        <f>'Monthly Income Statement '!N15</f>
        <v>208</v>
      </c>
      <c r="O16" s="211">
        <f>'Monthly Income Statement '!O15</f>
        <v>208</v>
      </c>
      <c r="P16" s="211">
        <f>'Monthly Income Statement '!P15</f>
        <v>208</v>
      </c>
      <c r="Q16" s="211">
        <f>'Monthly Income Statement '!Q15</f>
        <v>208</v>
      </c>
      <c r="R16" s="211">
        <f>'Monthly Income Statement '!R15</f>
        <v>208</v>
      </c>
      <c r="S16" s="211">
        <f>'Monthly Income Statement '!S15</f>
        <v>208</v>
      </c>
      <c r="T16" s="211">
        <f>'Monthly Income Statement '!T15</f>
        <v>208</v>
      </c>
      <c r="U16" s="211">
        <f>'Monthly Income Statement '!U15</f>
        <v>208</v>
      </c>
      <c r="V16" s="211">
        <f>'Monthly Income Statement '!V15</f>
        <v>208</v>
      </c>
      <c r="W16" s="211">
        <f>'Monthly Income Statement '!W15</f>
        <v>208</v>
      </c>
      <c r="X16" s="211">
        <f>'Monthly Income Statement '!X15</f>
        <v>208</v>
      </c>
      <c r="Y16" s="211">
        <f>'Monthly Income Statement '!Y15</f>
        <v>208</v>
      </c>
      <c r="Z16" s="211">
        <f>'Monthly Income Statement '!Z15</f>
        <v>216.32</v>
      </c>
      <c r="AA16" s="211">
        <f>'Monthly Income Statement '!AA15</f>
        <v>216.32</v>
      </c>
      <c r="AB16" s="211">
        <f>'Monthly Income Statement '!AB15</f>
        <v>216.32</v>
      </c>
      <c r="AC16" s="211">
        <f>'Monthly Income Statement '!AC15</f>
        <v>216.32</v>
      </c>
      <c r="AD16" s="211">
        <f>'Monthly Income Statement '!AD15</f>
        <v>216.32</v>
      </c>
      <c r="AE16" s="211">
        <f>'Monthly Income Statement '!AE15</f>
        <v>216.32</v>
      </c>
      <c r="AF16" s="211">
        <f>'Monthly Income Statement '!AF15</f>
        <v>216.32</v>
      </c>
      <c r="AG16" s="211">
        <f>'Monthly Income Statement '!AG15</f>
        <v>216.32</v>
      </c>
      <c r="AH16" s="211">
        <f>'Monthly Income Statement '!AH15</f>
        <v>216.32</v>
      </c>
      <c r="AI16" s="211">
        <f>'Monthly Income Statement '!AI15</f>
        <v>216.32</v>
      </c>
      <c r="AJ16" s="211">
        <f>'Monthly Income Statement '!AJ15</f>
        <v>216.32</v>
      </c>
      <c r="AK16" s="211">
        <f>'Monthly Income Statement '!AK15</f>
        <v>216.32</v>
      </c>
      <c r="AL16" s="211">
        <f>'Monthly Income Statement '!AL15</f>
        <v>224.97280000000001</v>
      </c>
      <c r="AM16" s="211">
        <f>'Monthly Income Statement '!AM15</f>
        <v>224.97280000000001</v>
      </c>
      <c r="AN16" s="211">
        <f>'Monthly Income Statement '!AN15</f>
        <v>224.97280000000001</v>
      </c>
      <c r="AO16" s="211">
        <f>'Monthly Income Statement '!AO15</f>
        <v>224.97280000000001</v>
      </c>
      <c r="AP16" s="211">
        <f>'Monthly Income Statement '!AP15</f>
        <v>224.97280000000001</v>
      </c>
      <c r="AQ16" s="211">
        <f>'Monthly Income Statement '!AQ15</f>
        <v>224.97280000000001</v>
      </c>
      <c r="AR16" s="211">
        <f>'Monthly Income Statement '!AR15</f>
        <v>224.97280000000001</v>
      </c>
      <c r="AS16" s="211">
        <f>'Monthly Income Statement '!AS15</f>
        <v>224.97280000000001</v>
      </c>
      <c r="AT16" s="211">
        <f>'Monthly Income Statement '!AT15</f>
        <v>224.97280000000001</v>
      </c>
      <c r="AU16" s="211">
        <f>'Monthly Income Statement '!AU15</f>
        <v>224.97280000000001</v>
      </c>
      <c r="AV16" s="211">
        <f>'Monthly Income Statement '!AV15</f>
        <v>224.97280000000001</v>
      </c>
      <c r="AW16" s="211">
        <f>'Monthly Income Statement '!AW15</f>
        <v>224.97280000000001</v>
      </c>
      <c r="AX16" s="211">
        <f>'Monthly Income Statement '!AX15</f>
        <v>233.97171200000003</v>
      </c>
      <c r="AY16" s="211">
        <f>'Monthly Income Statement '!AY15</f>
        <v>233.97171200000003</v>
      </c>
      <c r="AZ16" s="211">
        <f>'Monthly Income Statement '!AZ15</f>
        <v>233.97171200000003</v>
      </c>
      <c r="BA16" s="211">
        <f>'Monthly Income Statement '!BA15</f>
        <v>233.97171200000003</v>
      </c>
      <c r="BB16" s="211">
        <f>'Monthly Income Statement '!BB15</f>
        <v>233.97171200000003</v>
      </c>
      <c r="BC16" s="211">
        <f>'Monthly Income Statement '!BC15</f>
        <v>233.97171200000003</v>
      </c>
      <c r="BD16" s="211">
        <f>'Monthly Income Statement '!BD15</f>
        <v>233.97171200000003</v>
      </c>
      <c r="BE16" s="211">
        <f>'Monthly Income Statement '!BE15</f>
        <v>233.97171200000003</v>
      </c>
      <c r="BF16" s="211">
        <f>'Monthly Income Statement '!BF15</f>
        <v>233.97171200000003</v>
      </c>
      <c r="BG16" s="211">
        <f>'Monthly Income Statement '!BG15</f>
        <v>233.97171200000003</v>
      </c>
      <c r="BH16" s="211">
        <f>'Monthly Income Statement '!BH15</f>
        <v>233.97171200000003</v>
      </c>
      <c r="BI16" s="211">
        <f>'Monthly Income Statement '!BI15</f>
        <v>233.97171200000003</v>
      </c>
    </row>
    <row r="17" spans="1:82" x14ac:dyDescent="0.6">
      <c r="A17" s="77" t="str">
        <f>'Monthly Income Statement '!A16</f>
        <v>Delivery &amp; Packaging Supplies</v>
      </c>
      <c r="B17" s="211">
        <f>'Monthly Income Statement '!B16</f>
        <v>400</v>
      </c>
      <c r="C17" s="211">
        <f>'Monthly Income Statement '!C16</f>
        <v>400</v>
      </c>
      <c r="D17" s="211">
        <f>'Monthly Income Statement '!D16</f>
        <v>400</v>
      </c>
      <c r="E17" s="211">
        <f>'Monthly Income Statement '!E16</f>
        <v>400</v>
      </c>
      <c r="F17" s="211">
        <f>'Monthly Income Statement '!F16</f>
        <v>400</v>
      </c>
      <c r="G17" s="211">
        <f>'Monthly Income Statement '!G16</f>
        <v>400</v>
      </c>
      <c r="H17" s="211">
        <f>'Monthly Income Statement '!H16</f>
        <v>400</v>
      </c>
      <c r="I17" s="211">
        <f>'Monthly Income Statement '!I16</f>
        <v>400</v>
      </c>
      <c r="J17" s="211">
        <f>'Monthly Income Statement '!J16</f>
        <v>400</v>
      </c>
      <c r="K17" s="211">
        <f>'Monthly Income Statement '!K16</f>
        <v>400</v>
      </c>
      <c r="L17" s="211">
        <f>'Monthly Income Statement '!L16</f>
        <v>400</v>
      </c>
      <c r="M17" s="211">
        <f>'Monthly Income Statement '!M16</f>
        <v>400</v>
      </c>
      <c r="N17" s="211">
        <f>'Monthly Income Statement '!N16</f>
        <v>416</v>
      </c>
      <c r="O17" s="211">
        <f>'Monthly Income Statement '!O16</f>
        <v>416</v>
      </c>
      <c r="P17" s="211">
        <f>'Monthly Income Statement '!P16</f>
        <v>416</v>
      </c>
      <c r="Q17" s="211">
        <f>'Monthly Income Statement '!Q16</f>
        <v>416</v>
      </c>
      <c r="R17" s="211">
        <f>'Monthly Income Statement '!R16</f>
        <v>416</v>
      </c>
      <c r="S17" s="211">
        <f>'Monthly Income Statement '!S16</f>
        <v>416</v>
      </c>
      <c r="T17" s="211">
        <f>'Monthly Income Statement '!T16</f>
        <v>416</v>
      </c>
      <c r="U17" s="211">
        <f>'Monthly Income Statement '!U16</f>
        <v>416</v>
      </c>
      <c r="V17" s="211">
        <f>'Monthly Income Statement '!V16</f>
        <v>416</v>
      </c>
      <c r="W17" s="211">
        <f>'Monthly Income Statement '!W16</f>
        <v>416</v>
      </c>
      <c r="X17" s="211">
        <f>'Monthly Income Statement '!X16</f>
        <v>416</v>
      </c>
      <c r="Y17" s="211">
        <f>'Monthly Income Statement '!Y16</f>
        <v>416</v>
      </c>
      <c r="Z17" s="211">
        <f>'Monthly Income Statement '!Z16</f>
        <v>432.64</v>
      </c>
      <c r="AA17" s="211">
        <f>'Monthly Income Statement '!AA16</f>
        <v>432.64</v>
      </c>
      <c r="AB17" s="211">
        <f>'Monthly Income Statement '!AB16</f>
        <v>432.64</v>
      </c>
      <c r="AC17" s="211">
        <f>'Monthly Income Statement '!AC16</f>
        <v>432.64</v>
      </c>
      <c r="AD17" s="211">
        <f>'Monthly Income Statement '!AD16</f>
        <v>432.64</v>
      </c>
      <c r="AE17" s="211">
        <f>'Monthly Income Statement '!AE16</f>
        <v>432.64</v>
      </c>
      <c r="AF17" s="211">
        <f>'Monthly Income Statement '!AF16</f>
        <v>432.64</v>
      </c>
      <c r="AG17" s="211">
        <f>'Monthly Income Statement '!AG16</f>
        <v>432.64</v>
      </c>
      <c r="AH17" s="211">
        <f>'Monthly Income Statement '!AH16</f>
        <v>432.64</v>
      </c>
      <c r="AI17" s="211">
        <f>'Monthly Income Statement '!AI16</f>
        <v>432.64</v>
      </c>
      <c r="AJ17" s="211">
        <f>'Monthly Income Statement '!AJ16</f>
        <v>432.64</v>
      </c>
      <c r="AK17" s="211">
        <f>'Monthly Income Statement '!AK16</f>
        <v>432.64</v>
      </c>
      <c r="AL17" s="211">
        <f>'Monthly Income Statement '!AL16</f>
        <v>449.94560000000001</v>
      </c>
      <c r="AM17" s="211">
        <f>'Monthly Income Statement '!AM16</f>
        <v>449.94560000000001</v>
      </c>
      <c r="AN17" s="211">
        <f>'Monthly Income Statement '!AN16</f>
        <v>449.94560000000001</v>
      </c>
      <c r="AO17" s="211">
        <f>'Monthly Income Statement '!AO16</f>
        <v>449.94560000000001</v>
      </c>
      <c r="AP17" s="211">
        <f>'Monthly Income Statement '!AP16</f>
        <v>449.94560000000001</v>
      </c>
      <c r="AQ17" s="211">
        <f>'Monthly Income Statement '!AQ16</f>
        <v>449.94560000000001</v>
      </c>
      <c r="AR17" s="211">
        <f>'Monthly Income Statement '!AR16</f>
        <v>449.94560000000001</v>
      </c>
      <c r="AS17" s="211">
        <f>'Monthly Income Statement '!AS16</f>
        <v>449.94560000000001</v>
      </c>
      <c r="AT17" s="211">
        <f>'Monthly Income Statement '!AT16</f>
        <v>449.94560000000001</v>
      </c>
      <c r="AU17" s="211">
        <f>'Monthly Income Statement '!AU16</f>
        <v>449.94560000000001</v>
      </c>
      <c r="AV17" s="211">
        <f>'Monthly Income Statement '!AV16</f>
        <v>449.94560000000001</v>
      </c>
      <c r="AW17" s="211">
        <f>'Monthly Income Statement '!AW16</f>
        <v>449.94560000000001</v>
      </c>
      <c r="AX17" s="211">
        <f>'Monthly Income Statement '!AX16</f>
        <v>467.94342400000005</v>
      </c>
      <c r="AY17" s="211">
        <f>'Monthly Income Statement '!AY16</f>
        <v>467.94342400000005</v>
      </c>
      <c r="AZ17" s="211">
        <f>'Monthly Income Statement '!AZ16</f>
        <v>467.94342400000005</v>
      </c>
      <c r="BA17" s="211">
        <f>'Monthly Income Statement '!BA16</f>
        <v>467.94342400000005</v>
      </c>
      <c r="BB17" s="211">
        <f>'Monthly Income Statement '!BB16</f>
        <v>467.94342400000005</v>
      </c>
      <c r="BC17" s="211">
        <f>'Monthly Income Statement '!BC16</f>
        <v>467.94342400000005</v>
      </c>
      <c r="BD17" s="211">
        <f>'Monthly Income Statement '!BD16</f>
        <v>467.94342400000005</v>
      </c>
      <c r="BE17" s="211">
        <f>'Monthly Income Statement '!BE16</f>
        <v>467.94342400000005</v>
      </c>
      <c r="BF17" s="211">
        <f>'Monthly Income Statement '!BF16</f>
        <v>467.94342400000005</v>
      </c>
      <c r="BG17" s="211">
        <f>'Monthly Income Statement '!BG16</f>
        <v>467.94342400000005</v>
      </c>
      <c r="BH17" s="211">
        <f>'Monthly Income Statement '!BH16</f>
        <v>467.94342400000005</v>
      </c>
      <c r="BI17" s="211">
        <f>'Monthly Income Statement '!BI16</f>
        <v>467.94342400000005</v>
      </c>
    </row>
    <row r="18" spans="1:82" x14ac:dyDescent="0.6">
      <c r="A18" s="77" t="str">
        <f>'Monthly Income Statement '!A17</f>
        <v>Miscellaneous Expenses</v>
      </c>
      <c r="B18" s="211">
        <f>'Monthly Income Statement '!B17</f>
        <v>500</v>
      </c>
      <c r="C18" s="211">
        <f>'Monthly Income Statement '!C17</f>
        <v>500</v>
      </c>
      <c r="D18" s="211">
        <f>'Monthly Income Statement '!D17</f>
        <v>500</v>
      </c>
      <c r="E18" s="211">
        <f>'Monthly Income Statement '!E17</f>
        <v>500</v>
      </c>
      <c r="F18" s="211">
        <f>'Monthly Income Statement '!F17</f>
        <v>500</v>
      </c>
      <c r="G18" s="211">
        <f>'Monthly Income Statement '!G17</f>
        <v>500</v>
      </c>
      <c r="H18" s="211">
        <f>'Monthly Income Statement '!H17</f>
        <v>500</v>
      </c>
      <c r="I18" s="211">
        <f>'Monthly Income Statement '!I17</f>
        <v>500</v>
      </c>
      <c r="J18" s="211">
        <f>'Monthly Income Statement '!J17</f>
        <v>500</v>
      </c>
      <c r="K18" s="211">
        <f>'Monthly Income Statement '!K17</f>
        <v>500</v>
      </c>
      <c r="L18" s="211">
        <f>'Monthly Income Statement '!L17</f>
        <v>500</v>
      </c>
      <c r="M18" s="211">
        <f>'Monthly Income Statement '!M17</f>
        <v>500</v>
      </c>
      <c r="N18" s="211">
        <f>'Monthly Income Statement '!N17</f>
        <v>520</v>
      </c>
      <c r="O18" s="211">
        <f>'Monthly Income Statement '!O17</f>
        <v>520</v>
      </c>
      <c r="P18" s="211">
        <f>'Monthly Income Statement '!P17</f>
        <v>520</v>
      </c>
      <c r="Q18" s="211">
        <f>'Monthly Income Statement '!Q17</f>
        <v>520</v>
      </c>
      <c r="R18" s="211">
        <f>'Monthly Income Statement '!R17</f>
        <v>520</v>
      </c>
      <c r="S18" s="211">
        <f>'Monthly Income Statement '!S17</f>
        <v>520</v>
      </c>
      <c r="T18" s="211">
        <f>'Monthly Income Statement '!T17</f>
        <v>520</v>
      </c>
      <c r="U18" s="211">
        <f>'Monthly Income Statement '!U17</f>
        <v>520</v>
      </c>
      <c r="V18" s="211">
        <f>'Monthly Income Statement '!V17</f>
        <v>520</v>
      </c>
      <c r="W18" s="211">
        <f>'Monthly Income Statement '!W17</f>
        <v>520</v>
      </c>
      <c r="X18" s="211">
        <f>'Monthly Income Statement '!X17</f>
        <v>520</v>
      </c>
      <c r="Y18" s="211">
        <f>'Monthly Income Statement '!Y17</f>
        <v>520</v>
      </c>
      <c r="Z18" s="211">
        <f>'Monthly Income Statement '!Z17</f>
        <v>540.80000000000007</v>
      </c>
      <c r="AA18" s="211">
        <f>'Monthly Income Statement '!AA17</f>
        <v>540.80000000000007</v>
      </c>
      <c r="AB18" s="211">
        <f>'Monthly Income Statement '!AB17</f>
        <v>540.80000000000007</v>
      </c>
      <c r="AC18" s="211">
        <f>'Monthly Income Statement '!AC17</f>
        <v>540.80000000000007</v>
      </c>
      <c r="AD18" s="211">
        <f>'Monthly Income Statement '!AD17</f>
        <v>540.80000000000007</v>
      </c>
      <c r="AE18" s="211">
        <f>'Monthly Income Statement '!AE17</f>
        <v>540.80000000000007</v>
      </c>
      <c r="AF18" s="211">
        <f>'Monthly Income Statement '!AF17</f>
        <v>540.80000000000007</v>
      </c>
      <c r="AG18" s="211">
        <f>'Monthly Income Statement '!AG17</f>
        <v>540.80000000000007</v>
      </c>
      <c r="AH18" s="211">
        <f>'Monthly Income Statement '!AH17</f>
        <v>540.80000000000007</v>
      </c>
      <c r="AI18" s="211">
        <f>'Monthly Income Statement '!AI17</f>
        <v>540.80000000000007</v>
      </c>
      <c r="AJ18" s="211">
        <f>'Monthly Income Statement '!AJ17</f>
        <v>540.80000000000007</v>
      </c>
      <c r="AK18" s="211">
        <f>'Monthly Income Statement '!AK17</f>
        <v>540.80000000000007</v>
      </c>
      <c r="AL18" s="211">
        <f>'Monthly Income Statement '!AL17</f>
        <v>562.43200000000013</v>
      </c>
      <c r="AM18" s="211">
        <f>'Monthly Income Statement '!AM17</f>
        <v>562.43200000000013</v>
      </c>
      <c r="AN18" s="211">
        <f>'Monthly Income Statement '!AN17</f>
        <v>562.43200000000013</v>
      </c>
      <c r="AO18" s="211">
        <f>'Monthly Income Statement '!AO17</f>
        <v>562.43200000000013</v>
      </c>
      <c r="AP18" s="211">
        <f>'Monthly Income Statement '!AP17</f>
        <v>562.43200000000013</v>
      </c>
      <c r="AQ18" s="211">
        <f>'Monthly Income Statement '!AQ17</f>
        <v>562.43200000000013</v>
      </c>
      <c r="AR18" s="211">
        <f>'Monthly Income Statement '!AR17</f>
        <v>562.43200000000013</v>
      </c>
      <c r="AS18" s="211">
        <f>'Monthly Income Statement '!AS17</f>
        <v>562.43200000000013</v>
      </c>
      <c r="AT18" s="211">
        <f>'Monthly Income Statement '!AT17</f>
        <v>562.43200000000013</v>
      </c>
      <c r="AU18" s="211">
        <f>'Monthly Income Statement '!AU17</f>
        <v>562.43200000000013</v>
      </c>
      <c r="AV18" s="211">
        <f>'Monthly Income Statement '!AV17</f>
        <v>562.43200000000013</v>
      </c>
      <c r="AW18" s="211">
        <f>'Monthly Income Statement '!AW17</f>
        <v>562.43200000000013</v>
      </c>
      <c r="AX18" s="211">
        <f>'Monthly Income Statement '!AX17</f>
        <v>584.92928000000018</v>
      </c>
      <c r="AY18" s="211">
        <f>'Monthly Income Statement '!AY17</f>
        <v>584.92928000000018</v>
      </c>
      <c r="AZ18" s="211">
        <f>'Monthly Income Statement '!AZ17</f>
        <v>584.92928000000018</v>
      </c>
      <c r="BA18" s="211">
        <f>'Monthly Income Statement '!BA17</f>
        <v>584.92928000000018</v>
      </c>
      <c r="BB18" s="211">
        <f>'Monthly Income Statement '!BB17</f>
        <v>584.92928000000018</v>
      </c>
      <c r="BC18" s="211">
        <f>'Monthly Income Statement '!BC17</f>
        <v>584.92928000000018</v>
      </c>
      <c r="BD18" s="211">
        <f>'Monthly Income Statement '!BD17</f>
        <v>584.92928000000018</v>
      </c>
      <c r="BE18" s="211">
        <f>'Monthly Income Statement '!BE17</f>
        <v>584.92928000000018</v>
      </c>
      <c r="BF18" s="211">
        <f>'Monthly Income Statement '!BF17</f>
        <v>584.92928000000018</v>
      </c>
      <c r="BG18" s="211">
        <f>'Monthly Income Statement '!BG17</f>
        <v>584.92928000000018</v>
      </c>
      <c r="BH18" s="211">
        <f>'Monthly Income Statement '!BH17</f>
        <v>584.92928000000018</v>
      </c>
      <c r="BI18" s="211">
        <f>'Monthly Income Statement '!BI17</f>
        <v>584.92928000000018</v>
      </c>
    </row>
    <row r="19" spans="1:82" x14ac:dyDescent="0.6">
      <c r="A19" s="77" t="str">
        <f>'Monthly Income Statement '!A31</f>
        <v>Tax</v>
      </c>
      <c r="B19" s="211">
        <f>'Monthly Income Statement '!B31</f>
        <v>1774.5</v>
      </c>
      <c r="C19" s="211">
        <f>'Monthly Income Statement '!C31</f>
        <v>1774.5</v>
      </c>
      <c r="D19" s="211">
        <f>'Monthly Income Statement '!D31</f>
        <v>1774.5</v>
      </c>
      <c r="E19" s="211">
        <f>'Monthly Income Statement '!E31</f>
        <v>1774.5</v>
      </c>
      <c r="F19" s="211">
        <f>'Monthly Income Statement '!F31</f>
        <v>1774.5</v>
      </c>
      <c r="G19" s="211">
        <f>'Monthly Income Statement '!G31</f>
        <v>1774.5</v>
      </c>
      <c r="H19" s="211">
        <f>'Monthly Income Statement '!H31</f>
        <v>1774.5</v>
      </c>
      <c r="I19" s="211">
        <f>'Monthly Income Statement '!I31</f>
        <v>1774.5</v>
      </c>
      <c r="J19" s="211">
        <f>'Monthly Income Statement '!J31</f>
        <v>1774.5</v>
      </c>
      <c r="K19" s="211">
        <f>'Monthly Income Statement '!K31</f>
        <v>1774.5</v>
      </c>
      <c r="L19" s="211">
        <f>'Monthly Income Statement '!L31</f>
        <v>1774.5</v>
      </c>
      <c r="M19" s="211">
        <f>'Monthly Income Statement '!M31</f>
        <v>1774.5</v>
      </c>
      <c r="N19" s="211">
        <f>'Monthly Income Statement '!N31</f>
        <v>2259.8100000000009</v>
      </c>
      <c r="O19" s="211">
        <f>'Monthly Income Statement '!O31</f>
        <v>2259.8100000000009</v>
      </c>
      <c r="P19" s="211">
        <f>'Monthly Income Statement '!P31</f>
        <v>2259.8100000000009</v>
      </c>
      <c r="Q19" s="211">
        <f>'Monthly Income Statement '!Q31</f>
        <v>2259.8100000000009</v>
      </c>
      <c r="R19" s="211">
        <f>'Monthly Income Statement '!R31</f>
        <v>2259.8100000000009</v>
      </c>
      <c r="S19" s="211">
        <f>'Monthly Income Statement '!S31</f>
        <v>2259.8100000000009</v>
      </c>
      <c r="T19" s="211">
        <f>'Monthly Income Statement '!T31</f>
        <v>2259.8100000000009</v>
      </c>
      <c r="U19" s="211">
        <f>'Monthly Income Statement '!U31</f>
        <v>2259.8100000000009</v>
      </c>
      <c r="V19" s="211">
        <f>'Monthly Income Statement '!V31</f>
        <v>2259.8100000000009</v>
      </c>
      <c r="W19" s="211">
        <f>'Monthly Income Statement '!W31</f>
        <v>2259.8100000000009</v>
      </c>
      <c r="X19" s="211">
        <f>'Monthly Income Statement '!X31</f>
        <v>2259.8100000000009</v>
      </c>
      <c r="Y19" s="211">
        <f>'Monthly Income Statement '!Y31</f>
        <v>2259.8100000000009</v>
      </c>
      <c r="Z19" s="211">
        <f>'Monthly Income Statement '!Z31</f>
        <v>2807.2884000000017</v>
      </c>
      <c r="AA19" s="211">
        <f>'Monthly Income Statement '!AA31</f>
        <v>2807.2884000000017</v>
      </c>
      <c r="AB19" s="211">
        <f>'Monthly Income Statement '!AB31</f>
        <v>2807.2884000000017</v>
      </c>
      <c r="AC19" s="211">
        <f>'Monthly Income Statement '!AC31</f>
        <v>2807.2884000000017</v>
      </c>
      <c r="AD19" s="211">
        <f>'Monthly Income Statement '!AD31</f>
        <v>2807.2884000000017</v>
      </c>
      <c r="AE19" s="211">
        <f>'Monthly Income Statement '!AE31</f>
        <v>2807.2884000000017</v>
      </c>
      <c r="AF19" s="211">
        <f>'Monthly Income Statement '!AF31</f>
        <v>2807.2884000000017</v>
      </c>
      <c r="AG19" s="211">
        <f>'Monthly Income Statement '!AG31</f>
        <v>2807.2884000000017</v>
      </c>
      <c r="AH19" s="211">
        <f>'Monthly Income Statement '!AH31</f>
        <v>2807.2884000000017</v>
      </c>
      <c r="AI19" s="211">
        <f>'Monthly Income Statement '!AI31</f>
        <v>2807.2884000000017</v>
      </c>
      <c r="AJ19" s="211">
        <f>'Monthly Income Statement '!AJ31</f>
        <v>2807.2884000000017</v>
      </c>
      <c r="AK19" s="211">
        <f>'Monthly Income Statement '!AK31</f>
        <v>2807.2884000000017</v>
      </c>
      <c r="AL19" s="211">
        <f>'Monthly Income Statement '!AL31</f>
        <v>3423.7754460000019</v>
      </c>
      <c r="AM19" s="211">
        <f>'Monthly Income Statement '!AM31</f>
        <v>3423.7754460000019</v>
      </c>
      <c r="AN19" s="211">
        <f>'Monthly Income Statement '!AN31</f>
        <v>3423.7754460000019</v>
      </c>
      <c r="AO19" s="211">
        <f>'Monthly Income Statement '!AO31</f>
        <v>3423.7754460000019</v>
      </c>
      <c r="AP19" s="211">
        <f>'Monthly Income Statement '!AP31</f>
        <v>3423.7754460000019</v>
      </c>
      <c r="AQ19" s="211">
        <f>'Monthly Income Statement '!AQ31</f>
        <v>3423.7754460000019</v>
      </c>
      <c r="AR19" s="211">
        <f>'Monthly Income Statement '!AR31</f>
        <v>3423.7754460000019</v>
      </c>
      <c r="AS19" s="211">
        <f>'Monthly Income Statement '!AS31</f>
        <v>3423.7754460000019</v>
      </c>
      <c r="AT19" s="211">
        <f>'Monthly Income Statement '!AT31</f>
        <v>3423.7754460000019</v>
      </c>
      <c r="AU19" s="211">
        <f>'Monthly Income Statement '!AU31</f>
        <v>3423.7754460000019</v>
      </c>
      <c r="AV19" s="211">
        <f>'Monthly Income Statement '!AV31</f>
        <v>3423.7754460000019</v>
      </c>
      <c r="AW19" s="211">
        <f>'Monthly Income Statement '!AW31</f>
        <v>3423.7754460000019</v>
      </c>
      <c r="AX19" s="211">
        <f>'Monthly Income Statement '!AX31</f>
        <v>4116.8245931400043</v>
      </c>
      <c r="AY19" s="211">
        <f>'Monthly Income Statement '!AY31</f>
        <v>4116.8245931400043</v>
      </c>
      <c r="AZ19" s="211">
        <f>'Monthly Income Statement '!AZ31</f>
        <v>4116.8245931400043</v>
      </c>
      <c r="BA19" s="211">
        <f>'Monthly Income Statement '!BA31</f>
        <v>4116.8245931400043</v>
      </c>
      <c r="BB19" s="211">
        <f>'Monthly Income Statement '!BB31</f>
        <v>4116.8245931400043</v>
      </c>
      <c r="BC19" s="211">
        <f>'Monthly Income Statement '!BC31</f>
        <v>4116.8245931400043</v>
      </c>
      <c r="BD19" s="211">
        <f>'Monthly Income Statement '!BD31</f>
        <v>4116.8245931400043</v>
      </c>
      <c r="BE19" s="211">
        <f>'Monthly Income Statement '!BE31</f>
        <v>4116.8245931400043</v>
      </c>
      <c r="BF19" s="211">
        <f>'Monthly Income Statement '!BF31</f>
        <v>4116.8245931400043</v>
      </c>
      <c r="BG19" s="211">
        <f>'Monthly Income Statement '!BG31</f>
        <v>4116.8245931400043</v>
      </c>
      <c r="BH19" s="211">
        <f>'Monthly Income Statement '!BH31</f>
        <v>4116.8245931400043</v>
      </c>
      <c r="BI19" s="211">
        <f>'Monthly Income Statement '!BI31</f>
        <v>4116.8245931400043</v>
      </c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</row>
    <row r="20" spans="1:82" x14ac:dyDescent="0.6">
      <c r="A20" s="77" t="s">
        <v>215</v>
      </c>
      <c r="B20" s="211">
        <f>'AR &amp; AP'!B29</f>
        <v>10810</v>
      </c>
      <c r="C20" s="211">
        <f>'AR &amp; AP'!C29</f>
        <v>20915</v>
      </c>
      <c r="D20" s="211">
        <f>'AR &amp; AP'!D29</f>
        <v>11750</v>
      </c>
      <c r="E20" s="211">
        <f>'AR &amp; AP'!E29</f>
        <v>11750</v>
      </c>
      <c r="F20" s="211">
        <f>'AR &amp; AP'!F29</f>
        <v>11750</v>
      </c>
      <c r="G20" s="211">
        <f>'AR &amp; AP'!G29</f>
        <v>11750</v>
      </c>
      <c r="H20" s="211">
        <f>'AR &amp; AP'!H29</f>
        <v>11750</v>
      </c>
      <c r="I20" s="211">
        <f>'AR &amp; AP'!I29</f>
        <v>11750</v>
      </c>
      <c r="J20" s="211">
        <f>'AR &amp; AP'!J29</f>
        <v>11750</v>
      </c>
      <c r="K20" s="211">
        <f>'AR &amp; AP'!K29</f>
        <v>11750</v>
      </c>
      <c r="L20" s="211">
        <f>'AR &amp; AP'!L29</f>
        <v>11750</v>
      </c>
      <c r="M20" s="211">
        <f>'AR &amp; AP'!M29</f>
        <v>11750</v>
      </c>
      <c r="N20" s="211">
        <f>'AR &amp; AP'!N29</f>
        <v>12831.000000000004</v>
      </c>
      <c r="O20" s="211">
        <f>'AR &amp; AP'!O29</f>
        <v>13841.500000000005</v>
      </c>
      <c r="P20" s="211">
        <f>'AR &amp; AP'!P29</f>
        <v>12925.000000000004</v>
      </c>
      <c r="Q20" s="211">
        <f>'AR &amp; AP'!Q29</f>
        <v>12925.000000000004</v>
      </c>
      <c r="R20" s="211">
        <f>'AR &amp; AP'!R29</f>
        <v>12925.000000000004</v>
      </c>
      <c r="S20" s="211">
        <f>'AR &amp; AP'!S29</f>
        <v>12925.000000000004</v>
      </c>
      <c r="T20" s="211">
        <f>'AR &amp; AP'!T29</f>
        <v>12925.000000000004</v>
      </c>
      <c r="U20" s="211">
        <f>'AR &amp; AP'!U29</f>
        <v>12925.000000000004</v>
      </c>
      <c r="V20" s="211">
        <f>'AR &amp; AP'!V29</f>
        <v>12925.000000000004</v>
      </c>
      <c r="W20" s="211">
        <f>'AR &amp; AP'!W29</f>
        <v>12925.000000000004</v>
      </c>
      <c r="X20" s="211">
        <f>'AR &amp; AP'!X29</f>
        <v>12925.000000000004</v>
      </c>
      <c r="Y20" s="211">
        <f>'AR &amp; AP'!Y29</f>
        <v>12925.000000000004</v>
      </c>
      <c r="Z20" s="211">
        <f>'AR &amp; AP'!Z29</f>
        <v>14114.100000000004</v>
      </c>
      <c r="AA20" s="211">
        <f>'AR &amp; AP'!AA29</f>
        <v>15225.650000000003</v>
      </c>
      <c r="AB20" s="211">
        <f>'AR &amp; AP'!AB29</f>
        <v>14217.500000000004</v>
      </c>
      <c r="AC20" s="211">
        <f>'AR &amp; AP'!AC29</f>
        <v>14217.500000000004</v>
      </c>
      <c r="AD20" s="211">
        <f>'AR &amp; AP'!AD29</f>
        <v>14217.500000000004</v>
      </c>
      <c r="AE20" s="211">
        <f>'AR &amp; AP'!AE29</f>
        <v>14217.500000000004</v>
      </c>
      <c r="AF20" s="211">
        <f>'AR &amp; AP'!AF29</f>
        <v>14217.500000000004</v>
      </c>
      <c r="AG20" s="211">
        <f>'AR &amp; AP'!AG29</f>
        <v>14217.500000000004</v>
      </c>
      <c r="AH20" s="211">
        <f>'AR &amp; AP'!AH29</f>
        <v>14217.500000000004</v>
      </c>
      <c r="AI20" s="211">
        <f>'AR &amp; AP'!AI29</f>
        <v>14217.500000000004</v>
      </c>
      <c r="AJ20" s="211">
        <f>'AR &amp; AP'!AJ29</f>
        <v>14217.500000000004</v>
      </c>
      <c r="AK20" s="211">
        <f>'AR &amp; AP'!AK29</f>
        <v>14217.500000000004</v>
      </c>
      <c r="AL20" s="211">
        <f>'AR &amp; AP'!AL29</f>
        <v>15525.510000000007</v>
      </c>
      <c r="AM20" s="211">
        <f>'AR &amp; AP'!AM29</f>
        <v>16748.215000000011</v>
      </c>
      <c r="AN20" s="211">
        <f>'AR &amp; AP'!AN29</f>
        <v>15639.250000000007</v>
      </c>
      <c r="AO20" s="211">
        <f>'AR &amp; AP'!AO29</f>
        <v>15639.250000000007</v>
      </c>
      <c r="AP20" s="211">
        <f>'AR &amp; AP'!AP29</f>
        <v>15639.250000000007</v>
      </c>
      <c r="AQ20" s="211">
        <f>'AR &amp; AP'!AQ29</f>
        <v>15639.250000000007</v>
      </c>
      <c r="AR20" s="211">
        <f>'AR &amp; AP'!AR29</f>
        <v>15639.250000000007</v>
      </c>
      <c r="AS20" s="211">
        <f>'AR &amp; AP'!AS29</f>
        <v>15639.250000000007</v>
      </c>
      <c r="AT20" s="211">
        <f>'AR &amp; AP'!AT29</f>
        <v>15639.250000000007</v>
      </c>
      <c r="AU20" s="211">
        <f>'AR &amp; AP'!AU29</f>
        <v>15639.250000000007</v>
      </c>
      <c r="AV20" s="211">
        <f>'AR &amp; AP'!AV29</f>
        <v>15639.250000000007</v>
      </c>
      <c r="AW20" s="211">
        <f>'AR &amp; AP'!AW29</f>
        <v>15639.250000000007</v>
      </c>
      <c r="AX20" s="211">
        <f>'AR &amp; AP'!AX29</f>
        <v>17078.061000000009</v>
      </c>
      <c r="AY20" s="211">
        <f>'AR &amp; AP'!AY29</f>
        <v>18423.036500000009</v>
      </c>
      <c r="AZ20" s="211">
        <f>'AR &amp; AP'!AZ29</f>
        <v>17203.17500000001</v>
      </c>
      <c r="BA20" s="211">
        <f>'AR &amp; AP'!BA29</f>
        <v>17203.17500000001</v>
      </c>
      <c r="BB20" s="211">
        <f>'AR &amp; AP'!BB29</f>
        <v>17203.17500000001</v>
      </c>
      <c r="BC20" s="211">
        <f>'AR &amp; AP'!BC29</f>
        <v>17203.17500000001</v>
      </c>
      <c r="BD20" s="211">
        <f>'AR &amp; AP'!BD29</f>
        <v>17203.17500000001</v>
      </c>
      <c r="BE20" s="211">
        <f>'AR &amp; AP'!BE29</f>
        <v>17203.17500000001</v>
      </c>
      <c r="BF20" s="211">
        <f>'AR &amp; AP'!BF29</f>
        <v>17203.17500000001</v>
      </c>
      <c r="BG20" s="211">
        <f>'AR &amp; AP'!BG29</f>
        <v>17203.17500000001</v>
      </c>
      <c r="BH20" s="211">
        <f>'AR &amp; AP'!BH29</f>
        <v>17203.17500000001</v>
      </c>
      <c r="BI20" s="211">
        <f>'AR &amp; AP'!BI29</f>
        <v>17203.17500000001</v>
      </c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</row>
    <row r="21" spans="1:82" x14ac:dyDescent="0.6">
      <c r="A21" s="77" t="s">
        <v>146</v>
      </c>
      <c r="B21" s="211">
        <f>SUM(Assumptions!B21:B26)+Depreciation!C19</f>
        <v>64000</v>
      </c>
      <c r="C21" s="211">
        <f>Depreciation!D19</f>
        <v>0</v>
      </c>
      <c r="D21" s="211">
        <f>Depreciation!E19</f>
        <v>0</v>
      </c>
      <c r="E21" s="211">
        <f>Depreciation!F19</f>
        <v>0</v>
      </c>
      <c r="F21" s="211">
        <f>Depreciation!G19</f>
        <v>0</v>
      </c>
      <c r="G21" s="211">
        <f>Depreciation!H19</f>
        <v>0</v>
      </c>
      <c r="H21" s="211">
        <f>Depreciation!I19</f>
        <v>0</v>
      </c>
      <c r="I21" s="211">
        <f>Depreciation!J19</f>
        <v>0</v>
      </c>
      <c r="J21" s="211">
        <f>Depreciation!K19</f>
        <v>0</v>
      </c>
      <c r="K21" s="211">
        <f>Depreciation!L19</f>
        <v>0</v>
      </c>
      <c r="L21" s="211">
        <f>Depreciation!M19</f>
        <v>0</v>
      </c>
      <c r="M21" s="211">
        <f>Depreciation!N19</f>
        <v>0</v>
      </c>
      <c r="N21" s="211">
        <f>Depreciation!O19</f>
        <v>0</v>
      </c>
      <c r="O21" s="211">
        <f>Depreciation!P19</f>
        <v>0</v>
      </c>
      <c r="P21" s="211">
        <f>Depreciation!Q19</f>
        <v>0</v>
      </c>
      <c r="Q21" s="211">
        <f>Depreciation!R19</f>
        <v>0</v>
      </c>
      <c r="R21" s="211">
        <f>Depreciation!S19</f>
        <v>0</v>
      </c>
      <c r="S21" s="211">
        <f>Depreciation!T19</f>
        <v>0</v>
      </c>
      <c r="T21" s="211">
        <f>Depreciation!U19</f>
        <v>0</v>
      </c>
      <c r="U21" s="211">
        <f>Depreciation!V19</f>
        <v>0</v>
      </c>
      <c r="V21" s="211">
        <f>Depreciation!W19</f>
        <v>0</v>
      </c>
      <c r="W21" s="211">
        <f>Depreciation!X19</f>
        <v>0</v>
      </c>
      <c r="X21" s="211">
        <f>Depreciation!Y19</f>
        <v>0</v>
      </c>
      <c r="Y21" s="211">
        <f>Depreciation!Z19</f>
        <v>0</v>
      </c>
      <c r="Z21" s="211">
        <f>Depreciation!AA19</f>
        <v>0</v>
      </c>
      <c r="AA21" s="211">
        <f>Depreciation!AB19</f>
        <v>0</v>
      </c>
      <c r="AB21" s="211">
        <f>Depreciation!AC19</f>
        <v>0</v>
      </c>
      <c r="AC21" s="211">
        <f>Depreciation!AD19</f>
        <v>0</v>
      </c>
      <c r="AD21" s="211">
        <f>Depreciation!AE19</f>
        <v>0</v>
      </c>
      <c r="AE21" s="211">
        <f>Depreciation!AF19</f>
        <v>0</v>
      </c>
      <c r="AF21" s="211">
        <f>Depreciation!AG19</f>
        <v>0</v>
      </c>
      <c r="AG21" s="211">
        <f>Depreciation!AH19</f>
        <v>0</v>
      </c>
      <c r="AH21" s="211">
        <f>Depreciation!AI19</f>
        <v>0</v>
      </c>
      <c r="AI21" s="211">
        <f>Depreciation!AJ19</f>
        <v>0</v>
      </c>
      <c r="AJ21" s="211">
        <f>Depreciation!AK19</f>
        <v>0</v>
      </c>
      <c r="AK21" s="211">
        <f>Depreciation!AL19</f>
        <v>0</v>
      </c>
      <c r="AL21" s="211">
        <f>Depreciation!AM19</f>
        <v>0</v>
      </c>
      <c r="AM21" s="211">
        <f>Depreciation!AN19</f>
        <v>0</v>
      </c>
      <c r="AN21" s="211">
        <f>Depreciation!AO19</f>
        <v>0</v>
      </c>
      <c r="AO21" s="211">
        <f>Depreciation!AP19</f>
        <v>0</v>
      </c>
      <c r="AP21" s="211">
        <f>Depreciation!AQ19</f>
        <v>0</v>
      </c>
      <c r="AQ21" s="211">
        <f>Depreciation!AR19</f>
        <v>0</v>
      </c>
      <c r="AR21" s="211">
        <f>Depreciation!AS19</f>
        <v>0</v>
      </c>
      <c r="AS21" s="211">
        <f>Depreciation!AT19</f>
        <v>0</v>
      </c>
      <c r="AT21" s="211">
        <f>Depreciation!AU19</f>
        <v>0</v>
      </c>
      <c r="AU21" s="211">
        <f>Depreciation!AV19</f>
        <v>0</v>
      </c>
      <c r="AV21" s="211">
        <f>Depreciation!AW19</f>
        <v>0</v>
      </c>
      <c r="AW21" s="211">
        <f>Depreciation!AX19</f>
        <v>0</v>
      </c>
      <c r="AX21" s="211">
        <f>Depreciation!AY19</f>
        <v>0</v>
      </c>
      <c r="AY21" s="211">
        <f>Depreciation!AZ19</f>
        <v>0</v>
      </c>
      <c r="AZ21" s="211">
        <f>Depreciation!BA19</f>
        <v>0</v>
      </c>
      <c r="BA21" s="211">
        <f>Depreciation!BB19</f>
        <v>0</v>
      </c>
      <c r="BB21" s="211">
        <f>Depreciation!BC19</f>
        <v>0</v>
      </c>
      <c r="BC21" s="211">
        <f>Depreciation!BD19</f>
        <v>0</v>
      </c>
      <c r="BD21" s="211">
        <f>Depreciation!BE19</f>
        <v>0</v>
      </c>
      <c r="BE21" s="211">
        <f>Depreciation!BF19</f>
        <v>0</v>
      </c>
      <c r="BF21" s="211">
        <f>Depreciation!BG19</f>
        <v>0</v>
      </c>
      <c r="BG21" s="211">
        <f>Depreciation!BH19</f>
        <v>0</v>
      </c>
      <c r="BH21" s="211">
        <f>Depreciation!BI19</f>
        <v>0</v>
      </c>
      <c r="BI21" s="211">
        <f>Depreciation!BJ19</f>
        <v>0</v>
      </c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</row>
    <row r="22" spans="1:82" x14ac:dyDescent="0.6">
      <c r="A22" s="77" t="s">
        <v>147</v>
      </c>
      <c r="B22" s="211">
        <f>'Loan Schedule'!B10</f>
        <v>0</v>
      </c>
      <c r="C22" s="211">
        <f>'Loan Schedule'!C10</f>
        <v>0</v>
      </c>
      <c r="D22" s="211">
        <f>'Loan Schedule'!D10</f>
        <v>0</v>
      </c>
      <c r="E22" s="211">
        <f>'Loan Schedule'!E10</f>
        <v>0</v>
      </c>
      <c r="F22" s="211">
        <f>'Loan Schedule'!F10</f>
        <v>0</v>
      </c>
      <c r="G22" s="211">
        <f>'Loan Schedule'!G10</f>
        <v>0</v>
      </c>
      <c r="H22" s="211">
        <f>'Loan Schedule'!H10</f>
        <v>0</v>
      </c>
      <c r="I22" s="211">
        <f>'Loan Schedule'!I10</f>
        <v>0</v>
      </c>
      <c r="J22" s="211">
        <f>'Loan Schedule'!J10</f>
        <v>0</v>
      </c>
      <c r="K22" s="211">
        <f>'Loan Schedule'!K10</f>
        <v>0</v>
      </c>
      <c r="L22" s="211">
        <f>'Loan Schedule'!L10</f>
        <v>0</v>
      </c>
      <c r="M22" s="211">
        <f>'Loan Schedule'!M10</f>
        <v>0</v>
      </c>
      <c r="N22" s="211">
        <f>'Loan Schedule'!N10</f>
        <v>0</v>
      </c>
      <c r="O22" s="211">
        <f>'Loan Schedule'!O10</f>
        <v>0</v>
      </c>
      <c r="P22" s="211">
        <f>'Loan Schedule'!P10</f>
        <v>0</v>
      </c>
      <c r="Q22" s="211">
        <f>'Loan Schedule'!Q10</f>
        <v>0</v>
      </c>
      <c r="R22" s="211">
        <f>'Loan Schedule'!R10</f>
        <v>0</v>
      </c>
      <c r="S22" s="211">
        <f>'Loan Schedule'!S10</f>
        <v>0</v>
      </c>
      <c r="T22" s="211">
        <f>'Loan Schedule'!T10</f>
        <v>0</v>
      </c>
      <c r="U22" s="211">
        <f>'Loan Schedule'!U10</f>
        <v>0</v>
      </c>
      <c r="V22" s="211">
        <f>'Loan Schedule'!V10</f>
        <v>0</v>
      </c>
      <c r="W22" s="211">
        <f>'Loan Schedule'!W10</f>
        <v>0</v>
      </c>
      <c r="X22" s="211">
        <f>'Loan Schedule'!X10</f>
        <v>0</v>
      </c>
      <c r="Y22" s="211">
        <f>'Loan Schedule'!Y10</f>
        <v>0</v>
      </c>
      <c r="Z22" s="211">
        <f>'Loan Schedule'!Z10</f>
        <v>0</v>
      </c>
      <c r="AA22" s="211">
        <f>'Loan Schedule'!AA10</f>
        <v>0</v>
      </c>
      <c r="AB22" s="211">
        <f>'Loan Schedule'!AB10</f>
        <v>0</v>
      </c>
      <c r="AC22" s="211">
        <f>'Loan Schedule'!AC10</f>
        <v>0</v>
      </c>
      <c r="AD22" s="211">
        <f>'Loan Schedule'!AD10</f>
        <v>0</v>
      </c>
      <c r="AE22" s="211">
        <f>'Loan Schedule'!AE10</f>
        <v>0</v>
      </c>
      <c r="AF22" s="211">
        <f>'Loan Schedule'!AF10</f>
        <v>0</v>
      </c>
      <c r="AG22" s="211">
        <f>'Loan Schedule'!AG10</f>
        <v>0</v>
      </c>
      <c r="AH22" s="211">
        <f>'Loan Schedule'!AH10</f>
        <v>0</v>
      </c>
      <c r="AI22" s="211">
        <f>'Loan Schedule'!AI10</f>
        <v>0</v>
      </c>
      <c r="AJ22" s="211">
        <f>'Loan Schedule'!AJ10</f>
        <v>0</v>
      </c>
      <c r="AK22" s="211">
        <f>'Loan Schedule'!AK10</f>
        <v>0</v>
      </c>
      <c r="AL22" s="211">
        <f>'Loan Schedule'!AL10</f>
        <v>0</v>
      </c>
      <c r="AM22" s="211">
        <f>'Loan Schedule'!AM10</f>
        <v>0</v>
      </c>
      <c r="AN22" s="211">
        <f>'Loan Schedule'!AN10</f>
        <v>0</v>
      </c>
      <c r="AO22" s="211">
        <f>'Loan Schedule'!AO10</f>
        <v>0</v>
      </c>
      <c r="AP22" s="211">
        <f>'Loan Schedule'!AP10</f>
        <v>0</v>
      </c>
      <c r="AQ22" s="211">
        <f>'Loan Schedule'!AQ10</f>
        <v>0</v>
      </c>
      <c r="AR22" s="211">
        <f>'Loan Schedule'!AR10</f>
        <v>0</v>
      </c>
      <c r="AS22" s="211">
        <f>'Loan Schedule'!AS10</f>
        <v>0</v>
      </c>
      <c r="AT22" s="211">
        <f>'Loan Schedule'!AT10</f>
        <v>0</v>
      </c>
      <c r="AU22" s="211">
        <f>'Loan Schedule'!AU10</f>
        <v>0</v>
      </c>
      <c r="AV22" s="211">
        <f>'Loan Schedule'!AV10</f>
        <v>0</v>
      </c>
      <c r="AW22" s="211">
        <f>'Loan Schedule'!AW10</f>
        <v>0</v>
      </c>
      <c r="AX22" s="211">
        <f>'Loan Schedule'!AX10</f>
        <v>0</v>
      </c>
      <c r="AY22" s="211">
        <f>'Loan Schedule'!AY10</f>
        <v>0</v>
      </c>
      <c r="AZ22" s="211">
        <f>'Loan Schedule'!AZ10</f>
        <v>0</v>
      </c>
      <c r="BA22" s="211">
        <f>'Loan Schedule'!BA10</f>
        <v>0</v>
      </c>
      <c r="BB22" s="211">
        <f>'Loan Schedule'!BB10</f>
        <v>0</v>
      </c>
      <c r="BC22" s="211">
        <f>'Loan Schedule'!BC10</f>
        <v>0</v>
      </c>
      <c r="BD22" s="211">
        <f>'Loan Schedule'!BD10</f>
        <v>0</v>
      </c>
      <c r="BE22" s="211">
        <f>'Loan Schedule'!BE10</f>
        <v>0</v>
      </c>
      <c r="BF22" s="211">
        <f>'Loan Schedule'!BF10</f>
        <v>0</v>
      </c>
      <c r="BG22" s="211">
        <f>'Loan Schedule'!BG10</f>
        <v>0</v>
      </c>
      <c r="BH22" s="211">
        <f>'Loan Schedule'!BH10</f>
        <v>0</v>
      </c>
      <c r="BI22" s="211">
        <f>'Loan Schedule'!BI10</f>
        <v>0</v>
      </c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</row>
    <row r="23" spans="1:82" x14ac:dyDescent="0.6">
      <c r="A23" s="77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  <c r="BI23" s="211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</row>
    <row r="24" spans="1:82" x14ac:dyDescent="0.6">
      <c r="A24" s="74" t="str">
        <f>'Cash Flows'!A24</f>
        <v>Total Outflows</v>
      </c>
      <c r="B24" s="212">
        <f t="shared" ref="B24:AG24" si="2">SUM(B9:B22)</f>
        <v>103384.5</v>
      </c>
      <c r="C24" s="212">
        <f t="shared" si="2"/>
        <v>49489.5</v>
      </c>
      <c r="D24" s="212">
        <f t="shared" si="2"/>
        <v>40324.5</v>
      </c>
      <c r="E24" s="212">
        <f t="shared" si="2"/>
        <v>40324.5</v>
      </c>
      <c r="F24" s="212">
        <f t="shared" si="2"/>
        <v>40324.5</v>
      </c>
      <c r="G24" s="212">
        <f t="shared" si="2"/>
        <v>40324.5</v>
      </c>
      <c r="H24" s="212">
        <f t="shared" si="2"/>
        <v>40324.5</v>
      </c>
      <c r="I24" s="212">
        <f t="shared" si="2"/>
        <v>40324.5</v>
      </c>
      <c r="J24" s="212">
        <f t="shared" si="2"/>
        <v>40324.5</v>
      </c>
      <c r="K24" s="212">
        <f t="shared" si="2"/>
        <v>40324.5</v>
      </c>
      <c r="L24" s="212">
        <f t="shared" si="2"/>
        <v>40324.5</v>
      </c>
      <c r="M24" s="212">
        <f t="shared" si="2"/>
        <v>40324.5</v>
      </c>
      <c r="N24" s="212">
        <f t="shared" si="2"/>
        <v>43104.810000000005</v>
      </c>
      <c r="O24" s="212">
        <f t="shared" si="2"/>
        <v>44115.310000000005</v>
      </c>
      <c r="P24" s="212">
        <f t="shared" si="2"/>
        <v>43198.810000000005</v>
      </c>
      <c r="Q24" s="212">
        <f t="shared" si="2"/>
        <v>43198.810000000005</v>
      </c>
      <c r="R24" s="212">
        <f t="shared" si="2"/>
        <v>43198.810000000005</v>
      </c>
      <c r="S24" s="212">
        <f t="shared" si="2"/>
        <v>43198.810000000005</v>
      </c>
      <c r="T24" s="212">
        <f t="shared" si="2"/>
        <v>43198.810000000005</v>
      </c>
      <c r="U24" s="212">
        <f t="shared" si="2"/>
        <v>43198.810000000005</v>
      </c>
      <c r="V24" s="212">
        <f t="shared" si="2"/>
        <v>43198.810000000005</v>
      </c>
      <c r="W24" s="212">
        <f t="shared" si="2"/>
        <v>43198.810000000005</v>
      </c>
      <c r="X24" s="212">
        <f t="shared" si="2"/>
        <v>43198.810000000005</v>
      </c>
      <c r="Y24" s="212">
        <f t="shared" si="2"/>
        <v>43198.810000000005</v>
      </c>
      <c r="Z24" s="212">
        <f t="shared" si="2"/>
        <v>46205.848400000003</v>
      </c>
      <c r="AA24" s="212">
        <f t="shared" si="2"/>
        <v>47317.398400000005</v>
      </c>
      <c r="AB24" s="212">
        <f t="shared" si="2"/>
        <v>46309.248400000004</v>
      </c>
      <c r="AC24" s="212">
        <f t="shared" si="2"/>
        <v>46309.248400000004</v>
      </c>
      <c r="AD24" s="212">
        <f t="shared" si="2"/>
        <v>46309.248400000004</v>
      </c>
      <c r="AE24" s="212">
        <f t="shared" si="2"/>
        <v>46309.248400000004</v>
      </c>
      <c r="AF24" s="212">
        <f t="shared" si="2"/>
        <v>46309.248400000004</v>
      </c>
      <c r="AG24" s="212">
        <f t="shared" si="2"/>
        <v>46309.248400000004</v>
      </c>
      <c r="AH24" s="212">
        <f t="shared" ref="AH24:BI24" si="3">SUM(AH9:AH22)</f>
        <v>46309.248400000004</v>
      </c>
      <c r="AI24" s="212">
        <f t="shared" si="3"/>
        <v>46309.248400000004</v>
      </c>
      <c r="AJ24" s="212">
        <f t="shared" si="3"/>
        <v>46309.248400000004</v>
      </c>
      <c r="AK24" s="212">
        <f t="shared" si="3"/>
        <v>46309.248400000004</v>
      </c>
      <c r="AL24" s="212">
        <f t="shared" si="3"/>
        <v>49563.342846000007</v>
      </c>
      <c r="AM24" s="212">
        <f t="shared" si="3"/>
        <v>50786.047846000009</v>
      </c>
      <c r="AN24" s="212">
        <f t="shared" si="3"/>
        <v>49677.082846000005</v>
      </c>
      <c r="AO24" s="212">
        <f t="shared" si="3"/>
        <v>49677.082846000005</v>
      </c>
      <c r="AP24" s="212">
        <f t="shared" si="3"/>
        <v>49677.082846000005</v>
      </c>
      <c r="AQ24" s="212">
        <f t="shared" si="3"/>
        <v>49677.082846000005</v>
      </c>
      <c r="AR24" s="212">
        <f t="shared" si="3"/>
        <v>49677.082846000005</v>
      </c>
      <c r="AS24" s="212">
        <f t="shared" si="3"/>
        <v>49677.082846000005</v>
      </c>
      <c r="AT24" s="212">
        <f t="shared" si="3"/>
        <v>49677.082846000005</v>
      </c>
      <c r="AU24" s="212">
        <f t="shared" si="3"/>
        <v>49677.082846000005</v>
      </c>
      <c r="AV24" s="212">
        <f t="shared" si="3"/>
        <v>49677.082846000005</v>
      </c>
      <c r="AW24" s="212">
        <f t="shared" si="3"/>
        <v>49677.082846000005</v>
      </c>
      <c r="AX24" s="212">
        <f t="shared" si="3"/>
        <v>53200.483959140016</v>
      </c>
      <c r="AY24" s="212">
        <f t="shared" si="3"/>
        <v>54545.459459140016</v>
      </c>
      <c r="AZ24" s="212">
        <f t="shared" si="3"/>
        <v>53325.597959140017</v>
      </c>
      <c r="BA24" s="212">
        <f t="shared" si="3"/>
        <v>53325.597959140017</v>
      </c>
      <c r="BB24" s="212">
        <f t="shared" si="3"/>
        <v>53325.597959140017</v>
      </c>
      <c r="BC24" s="212">
        <f t="shared" si="3"/>
        <v>53325.597959140017</v>
      </c>
      <c r="BD24" s="212">
        <f t="shared" si="3"/>
        <v>53325.597959140017</v>
      </c>
      <c r="BE24" s="212">
        <f t="shared" si="3"/>
        <v>53325.597959140017</v>
      </c>
      <c r="BF24" s="212">
        <f t="shared" si="3"/>
        <v>53325.597959140017</v>
      </c>
      <c r="BG24" s="212">
        <f t="shared" si="3"/>
        <v>53325.597959140017</v>
      </c>
      <c r="BH24" s="212">
        <f t="shared" si="3"/>
        <v>53325.597959140017</v>
      </c>
      <c r="BI24" s="212">
        <f t="shared" si="3"/>
        <v>53325.597959140017</v>
      </c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</row>
    <row r="25" spans="1:82" x14ac:dyDescent="0.6">
      <c r="A25" s="77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</row>
    <row r="26" spans="1:82" x14ac:dyDescent="0.6">
      <c r="A26" s="77" t="str">
        <f>'Cash Flows'!A26</f>
        <v>Net Cash generated</v>
      </c>
      <c r="B26" s="211">
        <f t="shared" ref="B26:AG26" si="4">B6-B24</f>
        <v>41265.5</v>
      </c>
      <c r="C26" s="211">
        <f t="shared" si="4"/>
        <v>-4839.5</v>
      </c>
      <c r="D26" s="211">
        <f t="shared" si="4"/>
        <v>6675.5</v>
      </c>
      <c r="E26" s="211">
        <f t="shared" si="4"/>
        <v>6675.5</v>
      </c>
      <c r="F26" s="211">
        <f t="shared" si="4"/>
        <v>6675.5</v>
      </c>
      <c r="G26" s="211">
        <f t="shared" si="4"/>
        <v>6675.5</v>
      </c>
      <c r="H26" s="211">
        <f t="shared" si="4"/>
        <v>6675.5</v>
      </c>
      <c r="I26" s="211">
        <f t="shared" si="4"/>
        <v>6675.5</v>
      </c>
      <c r="J26" s="211">
        <f t="shared" si="4"/>
        <v>6675.5</v>
      </c>
      <c r="K26" s="211">
        <f t="shared" si="4"/>
        <v>6675.5</v>
      </c>
      <c r="L26" s="211">
        <f t="shared" si="4"/>
        <v>6675.5</v>
      </c>
      <c r="M26" s="211">
        <f t="shared" si="4"/>
        <v>6675.5</v>
      </c>
      <c r="N26" s="211">
        <f t="shared" si="4"/>
        <v>8360.1900000000023</v>
      </c>
      <c r="O26" s="211">
        <f t="shared" si="4"/>
        <v>7349.6900000000023</v>
      </c>
      <c r="P26" s="211">
        <f t="shared" si="4"/>
        <v>8501.1900000000023</v>
      </c>
      <c r="Q26" s="211">
        <f t="shared" si="4"/>
        <v>8501.1900000000023</v>
      </c>
      <c r="R26" s="211">
        <f t="shared" si="4"/>
        <v>8501.1900000000023</v>
      </c>
      <c r="S26" s="211">
        <f t="shared" si="4"/>
        <v>8501.1900000000023</v>
      </c>
      <c r="T26" s="211">
        <f t="shared" si="4"/>
        <v>8501.1900000000023</v>
      </c>
      <c r="U26" s="211">
        <f t="shared" si="4"/>
        <v>8501.1900000000023</v>
      </c>
      <c r="V26" s="211">
        <f t="shared" si="4"/>
        <v>8501.1900000000023</v>
      </c>
      <c r="W26" s="211">
        <f t="shared" si="4"/>
        <v>8501.1900000000023</v>
      </c>
      <c r="X26" s="211">
        <f t="shared" si="4"/>
        <v>8501.1900000000023</v>
      </c>
      <c r="Y26" s="211">
        <f t="shared" si="4"/>
        <v>8501.1900000000023</v>
      </c>
      <c r="Z26" s="211">
        <f t="shared" si="4"/>
        <v>10405.651600000012</v>
      </c>
      <c r="AA26" s="211">
        <f t="shared" si="4"/>
        <v>9294.1016000000091</v>
      </c>
      <c r="AB26" s="211">
        <f t="shared" si="4"/>
        <v>10560.751600000011</v>
      </c>
      <c r="AC26" s="211">
        <f t="shared" si="4"/>
        <v>10560.751600000011</v>
      </c>
      <c r="AD26" s="211">
        <f t="shared" si="4"/>
        <v>10560.751600000011</v>
      </c>
      <c r="AE26" s="211">
        <f t="shared" si="4"/>
        <v>10560.751600000011</v>
      </c>
      <c r="AF26" s="211">
        <f t="shared" si="4"/>
        <v>10560.751600000011</v>
      </c>
      <c r="AG26" s="211">
        <f t="shared" si="4"/>
        <v>10560.751600000011</v>
      </c>
      <c r="AH26" s="211">
        <f t="shared" ref="AH26:BI26" si="5">AH6-AH24</f>
        <v>10560.751600000011</v>
      </c>
      <c r="AI26" s="211">
        <f t="shared" si="5"/>
        <v>10560.751600000011</v>
      </c>
      <c r="AJ26" s="211">
        <f t="shared" si="5"/>
        <v>10560.751600000011</v>
      </c>
      <c r="AK26" s="211">
        <f t="shared" si="5"/>
        <v>10560.751600000011</v>
      </c>
      <c r="AL26" s="211">
        <f t="shared" si="5"/>
        <v>12709.307154000009</v>
      </c>
      <c r="AM26" s="211">
        <f t="shared" si="5"/>
        <v>11486.602154000007</v>
      </c>
      <c r="AN26" s="211">
        <f t="shared" si="5"/>
        <v>12879.917154000017</v>
      </c>
      <c r="AO26" s="211">
        <f t="shared" si="5"/>
        <v>12879.917154000017</v>
      </c>
      <c r="AP26" s="211">
        <f t="shared" si="5"/>
        <v>12879.917154000017</v>
      </c>
      <c r="AQ26" s="211">
        <f t="shared" si="5"/>
        <v>12879.917154000017</v>
      </c>
      <c r="AR26" s="211">
        <f t="shared" si="5"/>
        <v>12879.917154000017</v>
      </c>
      <c r="AS26" s="211">
        <f t="shared" si="5"/>
        <v>12879.917154000017</v>
      </c>
      <c r="AT26" s="211">
        <f t="shared" si="5"/>
        <v>12879.917154000017</v>
      </c>
      <c r="AU26" s="211">
        <f t="shared" si="5"/>
        <v>12879.917154000017</v>
      </c>
      <c r="AV26" s="211">
        <f t="shared" si="5"/>
        <v>12879.917154000017</v>
      </c>
      <c r="AW26" s="211">
        <f t="shared" si="5"/>
        <v>12879.917154000017</v>
      </c>
      <c r="AX26" s="211">
        <f t="shared" si="5"/>
        <v>15299.431040860007</v>
      </c>
      <c r="AY26" s="211">
        <f t="shared" si="5"/>
        <v>13954.455540860006</v>
      </c>
      <c r="AZ26" s="211">
        <f t="shared" si="5"/>
        <v>15487.102040860009</v>
      </c>
      <c r="BA26" s="211">
        <f t="shared" si="5"/>
        <v>15487.102040860009</v>
      </c>
      <c r="BB26" s="211">
        <f t="shared" si="5"/>
        <v>15487.102040860009</v>
      </c>
      <c r="BC26" s="211">
        <f t="shared" si="5"/>
        <v>15487.102040860009</v>
      </c>
      <c r="BD26" s="211">
        <f t="shared" si="5"/>
        <v>15487.102040860009</v>
      </c>
      <c r="BE26" s="211">
        <f t="shared" si="5"/>
        <v>15487.102040860009</v>
      </c>
      <c r="BF26" s="211">
        <f t="shared" si="5"/>
        <v>15487.102040860009</v>
      </c>
      <c r="BG26" s="211">
        <f t="shared" si="5"/>
        <v>15487.102040860009</v>
      </c>
      <c r="BH26" s="211">
        <f t="shared" si="5"/>
        <v>15487.102040860009</v>
      </c>
      <c r="BI26" s="211">
        <f t="shared" si="5"/>
        <v>15487.102040860009</v>
      </c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</row>
    <row r="27" spans="1:82" x14ac:dyDescent="0.6">
      <c r="A27" s="77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</row>
    <row r="28" spans="1:82" x14ac:dyDescent="0.6">
      <c r="A28" s="77" t="str">
        <f>'Cash Flows'!A28</f>
        <v>Opening Cash Balance</v>
      </c>
      <c r="B28" s="211">
        <v>0</v>
      </c>
      <c r="C28" s="211">
        <f>B29</f>
        <v>41265.5</v>
      </c>
      <c r="D28" s="211">
        <f t="shared" ref="D28:M28" si="6">C29</f>
        <v>36426</v>
      </c>
      <c r="E28" s="211">
        <f t="shared" si="6"/>
        <v>43101.5</v>
      </c>
      <c r="F28" s="211">
        <f t="shared" si="6"/>
        <v>49777</v>
      </c>
      <c r="G28" s="211">
        <f t="shared" si="6"/>
        <v>56452.5</v>
      </c>
      <c r="H28" s="211">
        <f t="shared" si="6"/>
        <v>63128</v>
      </c>
      <c r="I28" s="211">
        <f t="shared" si="6"/>
        <v>69803.5</v>
      </c>
      <c r="J28" s="211">
        <f t="shared" si="6"/>
        <v>76479</v>
      </c>
      <c r="K28" s="211">
        <f t="shared" si="6"/>
        <v>83154.5</v>
      </c>
      <c r="L28" s="211">
        <f t="shared" si="6"/>
        <v>89830</v>
      </c>
      <c r="M28" s="211">
        <f t="shared" si="6"/>
        <v>96505.5</v>
      </c>
      <c r="N28" s="211">
        <f t="shared" ref="N28" si="7">M29</f>
        <v>103181</v>
      </c>
      <c r="O28" s="211">
        <f t="shared" ref="O28" si="8">N29</f>
        <v>111541.19</v>
      </c>
      <c r="P28" s="211">
        <f t="shared" ref="P28" si="9">O29</f>
        <v>118890.88</v>
      </c>
      <c r="Q28" s="211">
        <f t="shared" ref="Q28" si="10">P29</f>
        <v>127392.07</v>
      </c>
      <c r="R28" s="211">
        <f t="shared" ref="R28" si="11">Q29</f>
        <v>135893.26</v>
      </c>
      <c r="S28" s="211">
        <f t="shared" ref="S28" si="12">R29</f>
        <v>144394.45000000001</v>
      </c>
      <c r="T28" s="211">
        <f t="shared" ref="T28" si="13">S29</f>
        <v>152895.64000000001</v>
      </c>
      <c r="U28" s="211">
        <f t="shared" ref="U28" si="14">T29</f>
        <v>161396.83000000002</v>
      </c>
      <c r="V28" s="211">
        <f t="shared" ref="V28" si="15">U29</f>
        <v>169898.02000000002</v>
      </c>
      <c r="W28" s="211">
        <f t="shared" ref="W28" si="16">V29</f>
        <v>178399.21000000002</v>
      </c>
      <c r="X28" s="211">
        <f t="shared" ref="X28" si="17">W29</f>
        <v>186900.40000000002</v>
      </c>
      <c r="Y28" s="211">
        <f t="shared" ref="Y28" si="18">X29</f>
        <v>195401.59000000003</v>
      </c>
      <c r="Z28" s="211">
        <f t="shared" ref="Z28" si="19">Y29</f>
        <v>203902.78000000003</v>
      </c>
      <c r="AA28" s="211">
        <f t="shared" ref="AA28" si="20">Z29</f>
        <v>214308.43160000004</v>
      </c>
      <c r="AB28" s="211">
        <f t="shared" ref="AB28" si="21">AA29</f>
        <v>223602.53320000006</v>
      </c>
      <c r="AC28" s="211">
        <f t="shared" ref="AC28" si="22">AB29</f>
        <v>234163.28480000008</v>
      </c>
      <c r="AD28" s="211">
        <f t="shared" ref="AD28" si="23">AC29</f>
        <v>244724.0364000001</v>
      </c>
      <c r="AE28" s="211">
        <f t="shared" ref="AE28" si="24">AD29</f>
        <v>255284.78800000012</v>
      </c>
      <c r="AF28" s="211">
        <f t="shared" ref="AF28" si="25">AE29</f>
        <v>265845.53960000013</v>
      </c>
      <c r="AG28" s="211">
        <f t="shared" ref="AG28" si="26">AF29</f>
        <v>276406.29120000015</v>
      </c>
      <c r="AH28" s="211">
        <f t="shared" ref="AH28" si="27">AG29</f>
        <v>286967.04280000017</v>
      </c>
      <c r="AI28" s="211">
        <f t="shared" ref="AI28" si="28">AH29</f>
        <v>297527.79440000019</v>
      </c>
      <c r="AJ28" s="211">
        <f t="shared" ref="AJ28" si="29">AI29</f>
        <v>308088.54600000021</v>
      </c>
      <c r="AK28" s="211">
        <f t="shared" ref="AK28" si="30">AJ29</f>
        <v>318649.29760000022</v>
      </c>
      <c r="AL28" s="211">
        <f t="shared" ref="AL28" si="31">AK29</f>
        <v>329210.04920000024</v>
      </c>
      <c r="AM28" s="211">
        <f t="shared" ref="AM28" si="32">AL29</f>
        <v>341919.35635400028</v>
      </c>
      <c r="AN28" s="211">
        <f t="shared" ref="AN28" si="33">AM29</f>
        <v>353405.9585080003</v>
      </c>
      <c r="AO28" s="211">
        <f t="shared" ref="AO28" si="34">AN29</f>
        <v>366285.87566200033</v>
      </c>
      <c r="AP28" s="211">
        <f t="shared" ref="AP28" si="35">AO29</f>
        <v>379165.79281600035</v>
      </c>
      <c r="AQ28" s="211">
        <f t="shared" ref="AQ28" si="36">AP29</f>
        <v>392045.70997000037</v>
      </c>
      <c r="AR28" s="211">
        <f t="shared" ref="AR28" si="37">AQ29</f>
        <v>404925.6271240004</v>
      </c>
      <c r="AS28" s="211">
        <f t="shared" ref="AS28" si="38">AR29</f>
        <v>417805.54427800042</v>
      </c>
      <c r="AT28" s="211">
        <f t="shared" ref="AT28" si="39">AS29</f>
        <v>430685.46143200045</v>
      </c>
      <c r="AU28" s="211">
        <f t="shared" ref="AU28" si="40">AT29</f>
        <v>443565.37858600047</v>
      </c>
      <c r="AV28" s="211">
        <f t="shared" ref="AV28" si="41">AU29</f>
        <v>456445.2957400005</v>
      </c>
      <c r="AW28" s="211">
        <f t="shared" ref="AW28" si="42">AV29</f>
        <v>469325.21289400052</v>
      </c>
      <c r="AX28" s="211">
        <f t="shared" ref="AX28" si="43">AW29</f>
        <v>482205.13004800054</v>
      </c>
      <c r="AY28" s="211">
        <f t="shared" ref="AY28" si="44">AX29</f>
        <v>497504.56108886056</v>
      </c>
      <c r="AZ28" s="211">
        <f t="shared" ref="AZ28" si="45">AY29</f>
        <v>511459.01662972057</v>
      </c>
      <c r="BA28" s="211">
        <f t="shared" ref="BA28" si="46">AZ29</f>
        <v>526946.11867058056</v>
      </c>
      <c r="BB28" s="211">
        <f t="shared" ref="BB28" si="47">BA29</f>
        <v>542433.22071144055</v>
      </c>
      <c r="BC28" s="211">
        <f t="shared" ref="BC28" si="48">BB29</f>
        <v>557920.32275230053</v>
      </c>
      <c r="BD28" s="211">
        <f t="shared" ref="BD28" si="49">BC29</f>
        <v>573407.42479316052</v>
      </c>
      <c r="BE28" s="211">
        <f t="shared" ref="BE28" si="50">BD29</f>
        <v>588894.52683402051</v>
      </c>
      <c r="BF28" s="211">
        <f t="shared" ref="BF28" si="51">BE29</f>
        <v>604381.62887488049</v>
      </c>
      <c r="BG28" s="211">
        <f t="shared" ref="BG28" si="52">BF29</f>
        <v>619868.73091574048</v>
      </c>
      <c r="BH28" s="211">
        <f t="shared" ref="BH28" si="53">BG29</f>
        <v>635355.83295660047</v>
      </c>
      <c r="BI28" s="211">
        <f t="shared" ref="BI28" si="54">BH29</f>
        <v>650842.93499746046</v>
      </c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</row>
    <row r="29" spans="1:82" ht="15.9" thickBot="1" x14ac:dyDescent="0.65">
      <c r="A29" s="74" t="str">
        <f>'Cash Flows'!A29</f>
        <v>Ending Cash Balance</v>
      </c>
      <c r="B29" s="213">
        <f>SUM(B26:B28)</f>
        <v>41265.5</v>
      </c>
      <c r="C29" s="213">
        <f t="shared" ref="C29:M29" si="55">SUM(C26:C28)</f>
        <v>36426</v>
      </c>
      <c r="D29" s="213">
        <f t="shared" si="55"/>
        <v>43101.5</v>
      </c>
      <c r="E29" s="213">
        <f t="shared" si="55"/>
        <v>49777</v>
      </c>
      <c r="F29" s="213">
        <f t="shared" si="55"/>
        <v>56452.5</v>
      </c>
      <c r="G29" s="213">
        <f t="shared" si="55"/>
        <v>63128</v>
      </c>
      <c r="H29" s="213">
        <f t="shared" si="55"/>
        <v>69803.5</v>
      </c>
      <c r="I29" s="213">
        <f t="shared" si="55"/>
        <v>76479</v>
      </c>
      <c r="J29" s="213">
        <f t="shared" si="55"/>
        <v>83154.5</v>
      </c>
      <c r="K29" s="213">
        <f t="shared" si="55"/>
        <v>89830</v>
      </c>
      <c r="L29" s="213">
        <f t="shared" si="55"/>
        <v>96505.5</v>
      </c>
      <c r="M29" s="213">
        <f t="shared" si="55"/>
        <v>103181</v>
      </c>
      <c r="N29" s="213">
        <f t="shared" ref="N29:BI29" si="56">SUM(N26:N28)</f>
        <v>111541.19</v>
      </c>
      <c r="O29" s="213">
        <f t="shared" si="56"/>
        <v>118890.88</v>
      </c>
      <c r="P29" s="213">
        <f t="shared" si="56"/>
        <v>127392.07</v>
      </c>
      <c r="Q29" s="213">
        <f t="shared" si="56"/>
        <v>135893.26</v>
      </c>
      <c r="R29" s="213">
        <f t="shared" si="56"/>
        <v>144394.45000000001</v>
      </c>
      <c r="S29" s="213">
        <f t="shared" si="56"/>
        <v>152895.64000000001</v>
      </c>
      <c r="T29" s="213">
        <f t="shared" si="56"/>
        <v>161396.83000000002</v>
      </c>
      <c r="U29" s="213">
        <f t="shared" si="56"/>
        <v>169898.02000000002</v>
      </c>
      <c r="V29" s="213">
        <f t="shared" si="56"/>
        <v>178399.21000000002</v>
      </c>
      <c r="W29" s="213">
        <f t="shared" si="56"/>
        <v>186900.40000000002</v>
      </c>
      <c r="X29" s="213">
        <f t="shared" si="56"/>
        <v>195401.59000000003</v>
      </c>
      <c r="Y29" s="213">
        <f t="shared" si="56"/>
        <v>203902.78000000003</v>
      </c>
      <c r="Z29" s="213">
        <f t="shared" si="56"/>
        <v>214308.43160000004</v>
      </c>
      <c r="AA29" s="213">
        <f t="shared" si="56"/>
        <v>223602.53320000006</v>
      </c>
      <c r="AB29" s="213">
        <f t="shared" si="56"/>
        <v>234163.28480000008</v>
      </c>
      <c r="AC29" s="213">
        <f t="shared" si="56"/>
        <v>244724.0364000001</v>
      </c>
      <c r="AD29" s="213">
        <f t="shared" si="56"/>
        <v>255284.78800000012</v>
      </c>
      <c r="AE29" s="213">
        <f t="shared" si="56"/>
        <v>265845.53960000013</v>
      </c>
      <c r="AF29" s="213">
        <f t="shared" si="56"/>
        <v>276406.29120000015</v>
      </c>
      <c r="AG29" s="213">
        <f t="shared" si="56"/>
        <v>286967.04280000017</v>
      </c>
      <c r="AH29" s="213">
        <f t="shared" si="56"/>
        <v>297527.79440000019</v>
      </c>
      <c r="AI29" s="213">
        <f t="shared" si="56"/>
        <v>308088.54600000021</v>
      </c>
      <c r="AJ29" s="213">
        <f t="shared" si="56"/>
        <v>318649.29760000022</v>
      </c>
      <c r="AK29" s="213">
        <f t="shared" si="56"/>
        <v>329210.04920000024</v>
      </c>
      <c r="AL29" s="213">
        <f t="shared" si="56"/>
        <v>341919.35635400028</v>
      </c>
      <c r="AM29" s="213">
        <f t="shared" si="56"/>
        <v>353405.9585080003</v>
      </c>
      <c r="AN29" s="213">
        <f t="shared" si="56"/>
        <v>366285.87566200033</v>
      </c>
      <c r="AO29" s="213">
        <f t="shared" si="56"/>
        <v>379165.79281600035</v>
      </c>
      <c r="AP29" s="213">
        <f t="shared" si="56"/>
        <v>392045.70997000037</v>
      </c>
      <c r="AQ29" s="213">
        <f t="shared" si="56"/>
        <v>404925.6271240004</v>
      </c>
      <c r="AR29" s="213">
        <f t="shared" si="56"/>
        <v>417805.54427800042</v>
      </c>
      <c r="AS29" s="213">
        <f t="shared" si="56"/>
        <v>430685.46143200045</v>
      </c>
      <c r="AT29" s="213">
        <f t="shared" si="56"/>
        <v>443565.37858600047</v>
      </c>
      <c r="AU29" s="213">
        <f t="shared" si="56"/>
        <v>456445.2957400005</v>
      </c>
      <c r="AV29" s="213">
        <f t="shared" si="56"/>
        <v>469325.21289400052</v>
      </c>
      <c r="AW29" s="213">
        <f t="shared" si="56"/>
        <v>482205.13004800054</v>
      </c>
      <c r="AX29" s="213">
        <f t="shared" si="56"/>
        <v>497504.56108886056</v>
      </c>
      <c r="AY29" s="213">
        <f t="shared" si="56"/>
        <v>511459.01662972057</v>
      </c>
      <c r="AZ29" s="213">
        <f t="shared" si="56"/>
        <v>526946.11867058056</v>
      </c>
      <c r="BA29" s="213">
        <f t="shared" si="56"/>
        <v>542433.22071144055</v>
      </c>
      <c r="BB29" s="213">
        <f t="shared" si="56"/>
        <v>557920.32275230053</v>
      </c>
      <c r="BC29" s="213">
        <f t="shared" si="56"/>
        <v>573407.42479316052</v>
      </c>
      <c r="BD29" s="213">
        <f t="shared" si="56"/>
        <v>588894.52683402051</v>
      </c>
      <c r="BE29" s="213">
        <f t="shared" si="56"/>
        <v>604381.62887488049</v>
      </c>
      <c r="BF29" s="213">
        <f t="shared" si="56"/>
        <v>619868.73091574048</v>
      </c>
      <c r="BG29" s="213">
        <f t="shared" si="56"/>
        <v>635355.83295660047</v>
      </c>
      <c r="BH29" s="213">
        <f t="shared" si="56"/>
        <v>650842.93499746046</v>
      </c>
      <c r="BI29" s="213">
        <f t="shared" si="56"/>
        <v>666330.03703832044</v>
      </c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</row>
    <row r="30" spans="1:82" ht="15.9" thickTop="1" x14ac:dyDescent="0.6"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</row>
    <row r="31" spans="1:82" x14ac:dyDescent="0.6">
      <c r="B31" s="214">
        <f>B29-'Monthly Balance Sheet'!B9</f>
        <v>0</v>
      </c>
      <c r="C31" s="214">
        <f>C29-'Monthly Balance Sheet'!C9</f>
        <v>0</v>
      </c>
      <c r="D31" s="214">
        <f>D29-'Monthly Balance Sheet'!D9</f>
        <v>0</v>
      </c>
      <c r="E31" s="214">
        <f>E29-'Monthly Balance Sheet'!E9</f>
        <v>0</v>
      </c>
      <c r="F31" s="214">
        <f>F29-'Monthly Balance Sheet'!F9</f>
        <v>0</v>
      </c>
      <c r="G31" s="214">
        <f>G29-'Monthly Balance Sheet'!G9</f>
        <v>0</v>
      </c>
      <c r="H31" s="214">
        <f>H29-'Monthly Balance Sheet'!H9</f>
        <v>0</v>
      </c>
      <c r="I31" s="214">
        <f>I29-'Monthly Balance Sheet'!I9</f>
        <v>0</v>
      </c>
      <c r="J31" s="214">
        <f>J29-'Monthly Balance Sheet'!J9</f>
        <v>0</v>
      </c>
      <c r="K31" s="214">
        <f>K29-'Monthly Balance Sheet'!K9</f>
        <v>0</v>
      </c>
      <c r="L31" s="214">
        <f>L29-'Monthly Balance Sheet'!L9</f>
        <v>0</v>
      </c>
      <c r="M31" s="214">
        <f>M29-'Monthly Balance Sheet'!M9</f>
        <v>0</v>
      </c>
      <c r="N31" s="214">
        <f>N29-'Monthly Balance Sheet'!N9</f>
        <v>0</v>
      </c>
      <c r="O31" s="214">
        <f>O29-'Monthly Balance Sheet'!O9</f>
        <v>0</v>
      </c>
      <c r="P31" s="214">
        <f>P29-'Monthly Balance Sheet'!P9</f>
        <v>0</v>
      </c>
      <c r="Q31" s="214">
        <f>Q29-'Monthly Balance Sheet'!Q9</f>
        <v>0</v>
      </c>
      <c r="R31" s="214">
        <f>R29-'Monthly Balance Sheet'!R9</f>
        <v>0</v>
      </c>
      <c r="S31" s="214">
        <f>S29-'Monthly Balance Sheet'!S9</f>
        <v>0</v>
      </c>
      <c r="T31" s="214">
        <f>T29-'Monthly Balance Sheet'!T9</f>
        <v>0</v>
      </c>
      <c r="U31" s="214">
        <f>U29-'Monthly Balance Sheet'!U9</f>
        <v>0</v>
      </c>
      <c r="V31" s="214">
        <f>V29-'Monthly Balance Sheet'!V9</f>
        <v>0</v>
      </c>
      <c r="W31" s="214">
        <f>W29-'Monthly Balance Sheet'!W9</f>
        <v>0</v>
      </c>
      <c r="X31" s="214">
        <f>X29-'Monthly Balance Sheet'!X9</f>
        <v>0</v>
      </c>
      <c r="Y31" s="214">
        <f>Y29-'Monthly Balance Sheet'!Y9</f>
        <v>0</v>
      </c>
      <c r="Z31" s="214">
        <f>Z29-'Monthly Balance Sheet'!Z9</f>
        <v>0</v>
      </c>
      <c r="AA31" s="214">
        <f>AA29-'Monthly Balance Sheet'!AA9</f>
        <v>0</v>
      </c>
      <c r="AB31" s="214">
        <f>AB29-'Monthly Balance Sheet'!AB9</f>
        <v>0</v>
      </c>
      <c r="AC31" s="214">
        <f>AC29-'Monthly Balance Sheet'!AC9</f>
        <v>0</v>
      </c>
      <c r="AD31" s="214">
        <f>AD29-'Monthly Balance Sheet'!AD9</f>
        <v>0</v>
      </c>
      <c r="AE31" s="214">
        <f>AE29-'Monthly Balance Sheet'!AE9</f>
        <v>0</v>
      </c>
      <c r="AF31" s="214">
        <f>AF29-'Monthly Balance Sheet'!AF9</f>
        <v>0</v>
      </c>
      <c r="AG31" s="214">
        <f>AG29-'Monthly Balance Sheet'!AG9</f>
        <v>0</v>
      </c>
      <c r="AH31" s="214">
        <f>AH29-'Monthly Balance Sheet'!AH9</f>
        <v>0</v>
      </c>
      <c r="AI31" s="214">
        <f>AI29-'Monthly Balance Sheet'!AI9</f>
        <v>0</v>
      </c>
      <c r="AJ31" s="214">
        <f>AJ29-'Monthly Balance Sheet'!AJ9</f>
        <v>0</v>
      </c>
      <c r="AK31" s="214">
        <f>AK29-'Monthly Balance Sheet'!AK9</f>
        <v>0</v>
      </c>
      <c r="AL31" s="214">
        <f>AL29-'Monthly Balance Sheet'!AL9</f>
        <v>0</v>
      </c>
      <c r="AM31" s="214">
        <f>AM29-'Monthly Balance Sheet'!AM9</f>
        <v>0</v>
      </c>
      <c r="AN31" s="214">
        <f>AN29-'Monthly Balance Sheet'!AN9</f>
        <v>0</v>
      </c>
      <c r="AO31" s="214">
        <f>AO29-'Monthly Balance Sheet'!AO9</f>
        <v>0</v>
      </c>
      <c r="AP31" s="214">
        <f>AP29-'Monthly Balance Sheet'!AP9</f>
        <v>0</v>
      </c>
      <c r="AQ31" s="214">
        <f>AQ29-'Monthly Balance Sheet'!AQ9</f>
        <v>0</v>
      </c>
      <c r="AR31" s="214">
        <f>AR29-'Monthly Balance Sheet'!AR9</f>
        <v>0</v>
      </c>
      <c r="AS31" s="214">
        <f>AS29-'Monthly Balance Sheet'!AS9</f>
        <v>0</v>
      </c>
      <c r="AT31" s="214">
        <f>AT29-'Monthly Balance Sheet'!AT9</f>
        <v>0</v>
      </c>
      <c r="AU31" s="214">
        <f>AU29-'Monthly Balance Sheet'!AU9</f>
        <v>0</v>
      </c>
      <c r="AV31" s="214">
        <f>AV29-'Monthly Balance Sheet'!AV9</f>
        <v>0</v>
      </c>
      <c r="AW31" s="214">
        <f>AW29-'Monthly Balance Sheet'!AW9</f>
        <v>0</v>
      </c>
      <c r="AX31" s="214">
        <f>AX29-'Monthly Balance Sheet'!AX9</f>
        <v>0</v>
      </c>
      <c r="AY31" s="214">
        <f>AY29-'Monthly Balance Sheet'!AY9</f>
        <v>0</v>
      </c>
      <c r="AZ31" s="214">
        <f>AZ29-'Monthly Balance Sheet'!AZ9</f>
        <v>0</v>
      </c>
      <c r="BA31" s="214">
        <f>BA29-'Monthly Balance Sheet'!BA9</f>
        <v>0</v>
      </c>
      <c r="BB31" s="214">
        <f>BB29-'Monthly Balance Sheet'!BB9</f>
        <v>0</v>
      </c>
      <c r="BC31" s="214">
        <f>BC29-'Monthly Balance Sheet'!BC9</f>
        <v>0</v>
      </c>
      <c r="BD31" s="214">
        <f>BD29-'Monthly Balance Sheet'!BD9</f>
        <v>0</v>
      </c>
      <c r="BE31" s="214">
        <f>BE29-'Monthly Balance Sheet'!BE9</f>
        <v>0</v>
      </c>
      <c r="BF31" s="214">
        <f>BF29-'Monthly Balance Sheet'!BF9</f>
        <v>0</v>
      </c>
      <c r="BG31" s="214">
        <f>BG29-'Monthly Balance Sheet'!BG9</f>
        <v>0</v>
      </c>
      <c r="BH31" s="214">
        <f>BH29-'Monthly Balance Sheet'!BH9</f>
        <v>0</v>
      </c>
      <c r="BI31" s="214">
        <f>BI29-'Monthly Balance Sheet'!BI9</f>
        <v>0</v>
      </c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</row>
    <row r="32" spans="1:82" x14ac:dyDescent="0.6"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</row>
    <row r="33" spans="2:82" x14ac:dyDescent="0.6"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0"/>
      <c r="BF33" s="180"/>
      <c r="BG33" s="180"/>
      <c r="BH33" s="180"/>
      <c r="BI33" s="18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</row>
    <row r="34" spans="2:82" x14ac:dyDescent="0.6"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</row>
    <row r="35" spans="2:82" x14ac:dyDescent="0.6"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showGridLines="0" zoomScale="70" zoomScaleNormal="70" workbookViewId="0"/>
  </sheetViews>
  <sheetFormatPr defaultColWidth="9.26171875" defaultRowHeight="15.6" x14ac:dyDescent="0.6"/>
  <cols>
    <col min="1" max="10" width="9.26171875" style="9"/>
    <col min="11" max="11" width="8.68359375" style="9"/>
    <col min="12" max="21" width="9.26171875" style="9"/>
    <col min="22" max="22" width="8.68359375" style="9"/>
    <col min="23" max="16384" width="9.26171875" style="9"/>
  </cols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3"/>
  <sheetViews>
    <sheetView showGridLines="0" zoomScale="85" zoomScaleNormal="85" workbookViewId="0">
      <selection activeCell="A7" sqref="A7"/>
    </sheetView>
  </sheetViews>
  <sheetFormatPr defaultColWidth="9.26171875" defaultRowHeight="15" customHeight="1" zeroHeight="1" x14ac:dyDescent="0.55000000000000004"/>
  <cols>
    <col min="1" max="1" width="9.26171875" style="158"/>
    <col min="2" max="2" width="13.578125" style="159" bestFit="1" customWidth="1"/>
    <col min="3" max="7" width="9.26171875" style="160"/>
    <col min="8" max="8" width="0.26171875" style="160" customWidth="1"/>
    <col min="9" max="9" width="12.41796875" style="158" customWidth="1"/>
    <col min="10" max="10" width="11.68359375" style="159" bestFit="1" customWidth="1"/>
    <col min="11" max="15" width="9.26171875" style="160"/>
    <col min="16" max="16" width="0.68359375" style="160" customWidth="1"/>
    <col min="17" max="17" width="9.26171875" style="160"/>
    <col min="18" max="18" width="21" style="160" customWidth="1"/>
    <col min="19" max="16384" width="9.26171875" style="160"/>
  </cols>
  <sheetData>
    <row r="1" spans="1:16" customFormat="1" ht="22.8" x14ac:dyDescent="0.55000000000000004">
      <c r="A1" s="149"/>
      <c r="B1" s="150"/>
      <c r="C1" s="149"/>
      <c r="D1" s="149"/>
      <c r="E1" s="149"/>
      <c r="F1" s="149"/>
      <c r="G1" s="149"/>
      <c r="H1" s="149"/>
      <c r="I1" s="149"/>
      <c r="J1" s="150"/>
      <c r="K1" s="149"/>
      <c r="L1" s="149"/>
      <c r="M1" s="149"/>
      <c r="N1" s="149"/>
      <c r="O1" s="149"/>
      <c r="P1" s="151"/>
    </row>
    <row r="2" spans="1:16" customFormat="1" ht="4.5" customHeight="1" thickBot="1" x14ac:dyDescent="0.6">
      <c r="A2" s="152"/>
      <c r="B2" s="153"/>
      <c r="I2" s="152"/>
      <c r="J2" s="153"/>
      <c r="P2" s="148"/>
    </row>
    <row r="3" spans="1:16" customFormat="1" thickTop="1" thickBot="1" x14ac:dyDescent="0.6">
      <c r="A3" s="161" t="s">
        <v>216</v>
      </c>
      <c r="B3" s="162" t="s">
        <v>217</v>
      </c>
      <c r="I3" s="161" t="s">
        <v>216</v>
      </c>
      <c r="J3" s="162" t="s">
        <v>217</v>
      </c>
      <c r="P3" s="148"/>
    </row>
    <row r="4" spans="1:16" customFormat="1" thickTop="1" thickBot="1" x14ac:dyDescent="0.6">
      <c r="A4" s="161" t="str">
        <f>'Income Statement'!$B$2</f>
        <v>Year 1</v>
      </c>
      <c r="B4" s="162">
        <f>'Income Statement'!B3</f>
        <v>564000</v>
      </c>
      <c r="I4" s="161" t="str">
        <f>'Income Statement'!$B$2</f>
        <v>Year 1</v>
      </c>
      <c r="J4" s="162">
        <f>'Income Statement'!B4</f>
        <v>141000</v>
      </c>
      <c r="P4" s="148"/>
    </row>
    <row r="5" spans="1:16" customFormat="1" thickTop="1" thickBot="1" x14ac:dyDescent="0.6">
      <c r="A5" s="161" t="str">
        <f>'Income Statement'!$C$2</f>
        <v>Year 2</v>
      </c>
      <c r="B5" s="162">
        <f>'Income Statement'!C3</f>
        <v>620400.00000000012</v>
      </c>
      <c r="I5" s="161" t="str">
        <f>'Income Statement'!$C$2</f>
        <v>Year 2</v>
      </c>
      <c r="J5" s="162">
        <f>'Income Statement'!C4</f>
        <v>155100.00000000003</v>
      </c>
      <c r="P5" s="148"/>
    </row>
    <row r="6" spans="1:16" customFormat="1" thickTop="1" thickBot="1" x14ac:dyDescent="0.6">
      <c r="A6" s="161" t="str">
        <f>'Income Statement'!$D$2</f>
        <v>Year 3</v>
      </c>
      <c r="B6" s="162">
        <f>'Income Statement'!D3</f>
        <v>682440.00000000012</v>
      </c>
      <c r="I6" s="161" t="str">
        <f>'Income Statement'!$D$2</f>
        <v>Year 3</v>
      </c>
      <c r="J6" s="162">
        <f>'Income Statement'!D4</f>
        <v>170610.00000000003</v>
      </c>
      <c r="P6" s="148"/>
    </row>
    <row r="7" spans="1:16" customFormat="1" thickTop="1" thickBot="1" x14ac:dyDescent="0.6">
      <c r="A7" s="161" t="str">
        <f>'Income Statement'!$E$2</f>
        <v>Year 4</v>
      </c>
      <c r="B7" s="162">
        <f>'Income Statement'!E3</f>
        <v>750684.00000000012</v>
      </c>
      <c r="I7" s="161" t="str">
        <f>'Income Statement'!$E$2</f>
        <v>Year 4</v>
      </c>
      <c r="J7" s="162">
        <f>'Income Statement'!E4</f>
        <v>187671.00000000003</v>
      </c>
      <c r="P7" s="148"/>
    </row>
    <row r="8" spans="1:16" customFormat="1" thickTop="1" thickBot="1" x14ac:dyDescent="0.6">
      <c r="A8" s="161" t="str">
        <f>'Income Statement'!$F$2</f>
        <v>Year 5</v>
      </c>
      <c r="B8" s="162">
        <f>'Income Statement'!F3</f>
        <v>825752.40000000049</v>
      </c>
      <c r="I8" s="161" t="str">
        <f>'Income Statement'!$F$2</f>
        <v>Year 5</v>
      </c>
      <c r="J8" s="162">
        <f>'Income Statement'!F4</f>
        <v>206438.10000000012</v>
      </c>
      <c r="P8" s="148"/>
    </row>
    <row r="9" spans="1:16" customFormat="1" ht="21" customHeight="1" thickTop="1" thickBot="1" x14ac:dyDescent="0.6">
      <c r="A9" s="152"/>
      <c r="B9" s="153"/>
      <c r="I9" s="152"/>
      <c r="J9" s="153"/>
      <c r="P9" s="148"/>
    </row>
    <row r="10" spans="1:16" customFormat="1" thickTop="1" thickBot="1" x14ac:dyDescent="0.6">
      <c r="A10" s="161" t="s">
        <v>216</v>
      </c>
      <c r="B10" s="162" t="s">
        <v>217</v>
      </c>
      <c r="I10" s="161" t="s">
        <v>216</v>
      </c>
      <c r="J10" s="162" t="s">
        <v>217</v>
      </c>
      <c r="P10" s="148"/>
    </row>
    <row r="11" spans="1:16" customFormat="1" thickTop="1" thickBot="1" x14ac:dyDescent="0.6">
      <c r="A11" s="161" t="str">
        <f>'Income Statement'!$B$2</f>
        <v>Year 1</v>
      </c>
      <c r="B11" s="162">
        <f>'Income Statement'!B5</f>
        <v>423000</v>
      </c>
      <c r="I11" s="161" t="str">
        <f>'Income Statement'!$B$2</f>
        <v>Year 1</v>
      </c>
      <c r="J11" s="162">
        <f>'Income Statement'!B33</f>
        <v>80106</v>
      </c>
      <c r="P11" s="148"/>
    </row>
    <row r="12" spans="1:16" customFormat="1" thickTop="1" thickBot="1" x14ac:dyDescent="0.6">
      <c r="A12" s="161" t="str">
        <f>'Income Statement'!$C$2</f>
        <v>Year 2</v>
      </c>
      <c r="B12" s="162">
        <f>'Income Statement'!C5</f>
        <v>465300.00000000012</v>
      </c>
      <c r="I12" s="161" t="str">
        <f>'Income Statement'!$C$2</f>
        <v>Year 2</v>
      </c>
      <c r="J12" s="162">
        <f>'Income Statement'!C33</f>
        <v>102014.2800000001</v>
      </c>
      <c r="P12" s="148"/>
    </row>
    <row r="13" spans="1:16" customFormat="1" thickTop="1" thickBot="1" x14ac:dyDescent="0.6">
      <c r="A13" s="161" t="str">
        <f>'Income Statement'!$D$2</f>
        <v>Year 3</v>
      </c>
      <c r="B13" s="162">
        <f>'Income Statement'!D5</f>
        <v>511830.00000000012</v>
      </c>
      <c r="I13" s="161" t="str">
        <f>'Income Statement'!$D$2</f>
        <v>Year 3</v>
      </c>
      <c r="J13" s="162">
        <f>'Income Statement'!D33</f>
        <v>126729.01920000007</v>
      </c>
      <c r="P13" s="148"/>
    </row>
    <row r="14" spans="1:16" customFormat="1" thickTop="1" thickBot="1" x14ac:dyDescent="0.6">
      <c r="A14" s="161" t="str">
        <f>'Income Statement'!$E$2</f>
        <v>Year 4</v>
      </c>
      <c r="B14" s="162">
        <f>'Income Statement'!E5</f>
        <v>563013.00000000012</v>
      </c>
      <c r="I14" s="161" t="str">
        <f>'Income Statement'!$E$2</f>
        <v>Year 4</v>
      </c>
      <c r="J14" s="162">
        <f>'Income Statement'!E33</f>
        <v>154559.00584800009</v>
      </c>
      <c r="P14" s="148"/>
    </row>
    <row r="15" spans="1:16" customFormat="1" thickTop="1" thickBot="1" x14ac:dyDescent="0.6">
      <c r="A15" s="161" t="str">
        <f>'Income Statement'!$F$2</f>
        <v>Year 5</v>
      </c>
      <c r="B15" s="162">
        <f>'Income Statement'!F5</f>
        <v>619314.3000000004</v>
      </c>
      <c r="I15" s="161" t="str">
        <f>'Income Statement'!$F$2</f>
        <v>Year 5</v>
      </c>
      <c r="J15" s="162">
        <f>'Income Statement'!F33</f>
        <v>185845.22449032034</v>
      </c>
      <c r="P15" s="148"/>
    </row>
    <row r="16" spans="1:16" customFormat="1" ht="21" customHeight="1" thickTop="1" thickBot="1" x14ac:dyDescent="0.6">
      <c r="A16" s="154"/>
      <c r="B16" s="155"/>
      <c r="I16" s="154"/>
      <c r="J16" s="155"/>
      <c r="P16" s="148"/>
    </row>
    <row r="17" spans="1:16" customFormat="1" thickTop="1" thickBot="1" x14ac:dyDescent="0.6">
      <c r="A17" s="161" t="s">
        <v>216</v>
      </c>
      <c r="B17" s="162" t="s">
        <v>217</v>
      </c>
      <c r="I17" s="161" t="s">
        <v>216</v>
      </c>
      <c r="J17" s="162" t="s">
        <v>217</v>
      </c>
      <c r="P17" s="148"/>
    </row>
    <row r="18" spans="1:16" customFormat="1" thickTop="1" thickBot="1" x14ac:dyDescent="0.6">
      <c r="A18" s="161" t="str">
        <f>'Income Statement'!$B$2</f>
        <v>Year 1</v>
      </c>
      <c r="B18" s="162">
        <f>'Balance Sheet'!B23</f>
        <v>180106</v>
      </c>
      <c r="I18" s="161" t="str">
        <f>'Income Statement'!$B$2</f>
        <v>Year 1</v>
      </c>
      <c r="J18" s="162">
        <v>19088210</v>
      </c>
      <c r="P18" s="148"/>
    </row>
    <row r="19" spans="1:16" customFormat="1" thickTop="1" thickBot="1" x14ac:dyDescent="0.6">
      <c r="A19" s="161" t="str">
        <f>'Income Statement'!$C$2</f>
        <v>Year 2</v>
      </c>
      <c r="B19" s="162">
        <f>'Balance Sheet'!C23</f>
        <v>282120.28000000009</v>
      </c>
      <c r="I19" s="161" t="str">
        <f>'Income Statement'!$C$2</f>
        <v>Year 2</v>
      </c>
      <c r="J19" s="162">
        <v>29429105</v>
      </c>
      <c r="P19" s="148"/>
    </row>
    <row r="20" spans="1:16" customFormat="1" thickTop="1" thickBot="1" x14ac:dyDescent="0.6">
      <c r="A20" s="161" t="str">
        <f>'Income Statement'!$D$2</f>
        <v>Year 3</v>
      </c>
      <c r="B20" s="162">
        <f>'Balance Sheet'!D23</f>
        <v>408849.29920000012</v>
      </c>
      <c r="I20" s="161" t="str">
        <f>'Income Statement'!$D$2</f>
        <v>Year 3</v>
      </c>
      <c r="J20" s="162">
        <v>43281897</v>
      </c>
      <c r="P20" s="148"/>
    </row>
    <row r="21" spans="1:16" customFormat="1" thickTop="1" thickBot="1" x14ac:dyDescent="0.6">
      <c r="A21" s="161" t="str">
        <f>'Income Statement'!$E$2</f>
        <v>Year 4</v>
      </c>
      <c r="B21" s="162">
        <f>'Balance Sheet'!E23</f>
        <v>563408.30504800018</v>
      </c>
      <c r="I21" s="161" t="str">
        <f>'Income Statement'!$E$2</f>
        <v>Year 4</v>
      </c>
      <c r="J21" s="162">
        <v>61546332</v>
      </c>
      <c r="P21" s="148"/>
    </row>
    <row r="22" spans="1:16" customFormat="1" thickTop="1" thickBot="1" x14ac:dyDescent="0.6">
      <c r="A22" s="161" t="str">
        <f>'Income Statement'!$F$2</f>
        <v>Year 5</v>
      </c>
      <c r="B22" s="162">
        <f>'Balance Sheet'!F23</f>
        <v>749253.52953832049</v>
      </c>
      <c r="I22" s="161" t="str">
        <f>'Income Statement'!$F$2</f>
        <v>Year 5</v>
      </c>
      <c r="J22" s="162">
        <v>85313413</v>
      </c>
      <c r="P22" s="148"/>
    </row>
    <row r="23" spans="1:16" customFormat="1" ht="5.25" customHeight="1" thickTop="1" x14ac:dyDescent="0.55000000000000004">
      <c r="A23" s="152"/>
      <c r="B23" s="153"/>
      <c r="I23" s="152"/>
      <c r="J23" s="153"/>
      <c r="P23" s="148"/>
    </row>
    <row r="24" spans="1:16" customFormat="1" ht="14.4" x14ac:dyDescent="0.55000000000000004">
      <c r="A24" s="156"/>
      <c r="B24" s="157"/>
      <c r="C24" s="148"/>
      <c r="D24" s="148"/>
      <c r="E24" s="148"/>
      <c r="F24" s="148"/>
      <c r="G24" s="148"/>
      <c r="H24" s="148"/>
      <c r="I24" s="156"/>
      <c r="J24" s="157"/>
      <c r="K24" s="148"/>
      <c r="L24" s="148"/>
      <c r="M24" s="148"/>
      <c r="N24" s="148"/>
      <c r="O24" s="148"/>
      <c r="P24" s="148"/>
    </row>
    <row r="25" spans="1:16" ht="15" customHeight="1" x14ac:dyDescent="0.55000000000000004"/>
    <row r="26" spans="1:16" ht="15" customHeight="1" x14ac:dyDescent="0.55000000000000004"/>
    <row r="27" spans="1:16" ht="15" customHeight="1" x14ac:dyDescent="0.55000000000000004"/>
    <row r="28" spans="1:16" ht="15" customHeight="1" x14ac:dyDescent="0.55000000000000004"/>
    <row r="29" spans="1:16" ht="15" customHeight="1" x14ac:dyDescent="0.55000000000000004"/>
    <row r="30" spans="1:16" ht="15" customHeight="1" x14ac:dyDescent="0.55000000000000004"/>
    <row r="31" spans="1:16" ht="15" customHeight="1" x14ac:dyDescent="0.55000000000000004"/>
    <row r="32" spans="1:16" ht="15" customHeight="1" x14ac:dyDescent="0.55000000000000004"/>
    <row r="33" ht="15" customHeight="1" x14ac:dyDescent="0.55000000000000004"/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N85"/>
  <sheetViews>
    <sheetView showGridLines="0" topLeftCell="A61" zoomScale="85" zoomScaleNormal="85" workbookViewId="0">
      <selection activeCell="B77" sqref="B77"/>
    </sheetView>
  </sheetViews>
  <sheetFormatPr defaultColWidth="9.26171875" defaultRowHeight="15.6" x14ac:dyDescent="0.6"/>
  <cols>
    <col min="1" max="1" width="58.578125" style="6" bestFit="1" customWidth="1"/>
    <col min="2" max="2" width="17.26171875" style="6" bestFit="1" customWidth="1"/>
    <col min="3" max="3" width="19.68359375" style="6" bestFit="1" customWidth="1"/>
    <col min="4" max="6" width="14.26171875" style="7" customWidth="1"/>
    <col min="7" max="7" width="13" style="1" bestFit="1" customWidth="1"/>
    <col min="8" max="8" width="16.26171875" style="1" bestFit="1" customWidth="1"/>
    <col min="9" max="9" width="12.68359375" style="2" bestFit="1" customWidth="1"/>
    <col min="10" max="10" width="13" style="2" bestFit="1" customWidth="1"/>
    <col min="11" max="12" width="13" style="3" bestFit="1" customWidth="1"/>
    <col min="13" max="13" width="14.41796875" style="3" bestFit="1" customWidth="1"/>
    <col min="14" max="25" width="11.68359375" style="3" bestFit="1" customWidth="1"/>
    <col min="26" max="26" width="13.41796875" style="3" bestFit="1" customWidth="1"/>
    <col min="27" max="28" width="11.68359375" style="3" bestFit="1" customWidth="1"/>
    <col min="29" max="44" width="13.41796875" style="3" bestFit="1" customWidth="1"/>
    <col min="45" max="57" width="14.68359375" style="3" bestFit="1" customWidth="1"/>
    <col min="58" max="58" width="16.26171875" style="3" bestFit="1" customWidth="1"/>
    <col min="59" max="61" width="14.68359375" style="3" bestFit="1" customWidth="1"/>
    <col min="62" max="16384" width="9.26171875" style="3"/>
  </cols>
  <sheetData>
    <row r="2" spans="1:14" s="37" customFormat="1" ht="16.8" x14ac:dyDescent="0.65">
      <c r="A2" s="47" t="s">
        <v>7</v>
      </c>
      <c r="B2" s="48" t="s">
        <v>35</v>
      </c>
      <c r="C2" s="48" t="s">
        <v>36</v>
      </c>
      <c r="D2" s="48" t="s">
        <v>37</v>
      </c>
      <c r="E2" s="48" t="s">
        <v>38</v>
      </c>
      <c r="F2" s="48" t="s">
        <v>39</v>
      </c>
      <c r="G2" s="134"/>
      <c r="H2" s="6"/>
    </row>
    <row r="3" spans="1:14" x14ac:dyDescent="0.6">
      <c r="A3" s="51" t="s">
        <v>242</v>
      </c>
      <c r="B3" s="52"/>
      <c r="C3" s="52">
        <v>0.1</v>
      </c>
      <c r="D3" s="52">
        <f>C3</f>
        <v>0.1</v>
      </c>
      <c r="E3" s="52">
        <f t="shared" ref="E3:F3" si="0">D3</f>
        <v>0.1</v>
      </c>
      <c r="F3" s="52">
        <f t="shared" si="0"/>
        <v>0.1</v>
      </c>
      <c r="G3" s="134"/>
      <c r="H3" s="6"/>
      <c r="J3" s="5"/>
    </row>
    <row r="4" spans="1:14" x14ac:dyDescent="0.6">
      <c r="A4" s="49" t="s">
        <v>152</v>
      </c>
      <c r="B4" s="50"/>
      <c r="C4" s="50">
        <v>0.05</v>
      </c>
      <c r="D4" s="50">
        <f t="shared" ref="D4" si="1">C4</f>
        <v>0.05</v>
      </c>
      <c r="E4" s="50">
        <f t="shared" ref="E4" si="2">D4</f>
        <v>0.05</v>
      </c>
      <c r="F4" s="50">
        <f t="shared" ref="F4" si="3">E4</f>
        <v>0.05</v>
      </c>
      <c r="G4" s="4"/>
      <c r="H4" s="45"/>
      <c r="I4" s="45"/>
      <c r="J4" s="45"/>
      <c r="K4" s="45"/>
    </row>
    <row r="5" spans="1:14" x14ac:dyDescent="0.6">
      <c r="A5" s="49" t="s">
        <v>184</v>
      </c>
      <c r="B5" s="50"/>
      <c r="C5" s="50">
        <v>0.03</v>
      </c>
      <c r="D5" s="50">
        <f t="shared" ref="D5" si="4">C5</f>
        <v>0.03</v>
      </c>
      <c r="E5" s="50">
        <f t="shared" ref="E5" si="5">D5</f>
        <v>0.03</v>
      </c>
      <c r="F5" s="50">
        <f t="shared" ref="F5" si="6">E5</f>
        <v>0.03</v>
      </c>
      <c r="G5" s="4"/>
      <c r="H5" s="45"/>
      <c r="I5" s="45"/>
      <c r="J5" s="45"/>
      <c r="K5" s="45"/>
    </row>
    <row r="6" spans="1:14" x14ac:dyDescent="0.6">
      <c r="A6" s="49" t="s">
        <v>151</v>
      </c>
      <c r="B6" s="50"/>
      <c r="C6" s="50">
        <v>0.04</v>
      </c>
      <c r="D6" s="50">
        <f t="shared" ref="D6" si="7">C6</f>
        <v>0.04</v>
      </c>
      <c r="E6" s="50">
        <f t="shared" ref="E6" si="8">D6</f>
        <v>0.04</v>
      </c>
      <c r="F6" s="50">
        <f t="shared" ref="F6" si="9">E6</f>
        <v>0.04</v>
      </c>
      <c r="G6" s="4"/>
      <c r="H6" s="45"/>
      <c r="I6" s="45"/>
      <c r="J6" s="45"/>
      <c r="K6" s="45"/>
    </row>
    <row r="7" spans="1:14" x14ac:dyDescent="0.6">
      <c r="A7" s="49" t="s">
        <v>172</v>
      </c>
      <c r="B7" s="50"/>
      <c r="C7" s="50">
        <v>0.04</v>
      </c>
      <c r="D7" s="50">
        <f>C7</f>
        <v>0.04</v>
      </c>
      <c r="E7" s="50">
        <f t="shared" ref="E7:F7" si="10">D7</f>
        <v>0.04</v>
      </c>
      <c r="F7" s="50">
        <f t="shared" si="10"/>
        <v>0.04</v>
      </c>
      <c r="G7"/>
      <c r="H7" s="46"/>
      <c r="K7" s="2"/>
      <c r="L7" s="2"/>
      <c r="M7" s="2"/>
      <c r="N7" s="2"/>
    </row>
    <row r="8" spans="1:14" x14ac:dyDescent="0.6">
      <c r="A8" s="49" t="s">
        <v>173</v>
      </c>
      <c r="B8" s="52">
        <v>0.21</v>
      </c>
      <c r="C8" s="96"/>
      <c r="D8" s="96"/>
      <c r="E8" s="96"/>
      <c r="F8" s="96"/>
      <c r="G8" s="4"/>
      <c r="H8" s="46"/>
      <c r="K8" s="2"/>
      <c r="L8" s="2"/>
      <c r="M8" s="2"/>
      <c r="N8" s="2"/>
    </row>
    <row r="9" spans="1:14" x14ac:dyDescent="0.6">
      <c r="A9" s="49" t="s">
        <v>244</v>
      </c>
      <c r="B9" s="52">
        <v>0.25</v>
      </c>
      <c r="C9" s="96"/>
      <c r="D9" s="96"/>
      <c r="E9" s="96"/>
      <c r="F9" s="96"/>
    </row>
    <row r="10" spans="1:14" x14ac:dyDescent="0.6">
      <c r="C10" s="7"/>
    </row>
    <row r="11" spans="1:14" x14ac:dyDescent="0.6">
      <c r="B11" s="86"/>
      <c r="C11" s="86"/>
      <c r="D11" s="86"/>
      <c r="E11" s="86"/>
      <c r="F11" s="86"/>
    </row>
    <row r="13" spans="1:14" ht="20.399999999999999" x14ac:dyDescent="0.75">
      <c r="A13" s="165" t="s">
        <v>231</v>
      </c>
      <c r="C13" s="169">
        <v>100000</v>
      </c>
      <c r="D13" s="86"/>
      <c r="E13" s="86"/>
      <c r="F13" s="86"/>
    </row>
    <row r="14" spans="1:14" ht="20.399999999999999" x14ac:dyDescent="0.75">
      <c r="A14" s="165"/>
      <c r="C14" s="169"/>
      <c r="D14" s="86"/>
      <c r="E14" s="86"/>
      <c r="F14" s="86"/>
    </row>
    <row r="15" spans="1:14" ht="20.399999999999999" x14ac:dyDescent="0.75">
      <c r="A15" s="171" t="s">
        <v>232</v>
      </c>
      <c r="B15" s="170"/>
      <c r="C15" s="182">
        <v>0</v>
      </c>
      <c r="D15" s="86"/>
      <c r="E15" s="86"/>
      <c r="F15" s="86"/>
    </row>
    <row r="16" spans="1:14" ht="20.399999999999999" x14ac:dyDescent="0.75">
      <c r="A16" s="171" t="s">
        <v>233</v>
      </c>
      <c r="B16" s="170"/>
      <c r="C16" s="182">
        <f>C13-C15</f>
        <v>100000</v>
      </c>
      <c r="D16" s="86"/>
      <c r="E16" s="86"/>
      <c r="F16" s="86"/>
    </row>
    <row r="17" spans="1:6" ht="20.399999999999999" x14ac:dyDescent="0.75">
      <c r="A17" s="165"/>
      <c r="C17" s="169"/>
      <c r="D17" s="86"/>
      <c r="E17" s="86"/>
      <c r="F17" s="86"/>
    </row>
    <row r="18" spans="1:6" x14ac:dyDescent="0.6">
      <c r="B18" s="86"/>
      <c r="C18" s="86"/>
      <c r="D18" s="86"/>
      <c r="E18" s="86"/>
      <c r="F18" s="86"/>
    </row>
    <row r="19" spans="1:6" ht="20.399999999999999" x14ac:dyDescent="0.75">
      <c r="A19" s="165" t="s">
        <v>227</v>
      </c>
      <c r="C19" s="7"/>
    </row>
    <row r="20" spans="1:6" ht="16.8" x14ac:dyDescent="0.65">
      <c r="A20" s="47" t="s">
        <v>226</v>
      </c>
      <c r="B20" s="79" t="s">
        <v>21</v>
      </c>
      <c r="C20" s="79" t="s">
        <v>153</v>
      </c>
    </row>
    <row r="21" spans="1:6" x14ac:dyDescent="0.6">
      <c r="A21" s="164" t="s">
        <v>274</v>
      </c>
      <c r="B21" s="138">
        <v>18000</v>
      </c>
      <c r="C21" s="163">
        <v>0</v>
      </c>
    </row>
    <row r="22" spans="1:6" x14ac:dyDescent="0.6">
      <c r="A22" s="164" t="s">
        <v>251</v>
      </c>
      <c r="B22" s="138">
        <v>30000</v>
      </c>
      <c r="C22" s="163">
        <v>0</v>
      </c>
    </row>
    <row r="23" spans="1:6" x14ac:dyDescent="0.6">
      <c r="A23" s="164" t="s">
        <v>252</v>
      </c>
      <c r="B23" s="138">
        <v>16000</v>
      </c>
      <c r="C23" s="163">
        <v>0</v>
      </c>
    </row>
    <row r="24" spans="1:6" x14ac:dyDescent="0.6">
      <c r="A24" s="164"/>
      <c r="B24" s="174"/>
      <c r="C24" s="163">
        <f>C23</f>
        <v>0</v>
      </c>
    </row>
    <row r="25" spans="1:6" x14ac:dyDescent="0.6">
      <c r="A25" s="164"/>
      <c r="B25" s="174"/>
      <c r="C25" s="163">
        <f t="shared" ref="C25:C26" si="11">C24</f>
        <v>0</v>
      </c>
    </row>
    <row r="26" spans="1:6" x14ac:dyDescent="0.6">
      <c r="A26" s="164"/>
      <c r="B26" s="174"/>
      <c r="C26" s="163">
        <f t="shared" si="11"/>
        <v>0</v>
      </c>
    </row>
    <row r="27" spans="1:6" x14ac:dyDescent="0.6">
      <c r="A27"/>
      <c r="B27"/>
      <c r="C27"/>
    </row>
    <row r="28" spans="1:6" ht="16.8" x14ac:dyDescent="0.65">
      <c r="A28" s="47" t="s">
        <v>219</v>
      </c>
      <c r="B28" s="79" t="s">
        <v>218</v>
      </c>
      <c r="C28" s="79" t="s">
        <v>162</v>
      </c>
    </row>
    <row r="29" spans="1:6" x14ac:dyDescent="0.6">
      <c r="A29" s="132" t="str">
        <f>IF(A21="","",A21)</f>
        <v>Renovation &amp; Interior Design</v>
      </c>
      <c r="B29" s="138" t="s">
        <v>54</v>
      </c>
      <c r="C29" s="138">
        <v>0</v>
      </c>
    </row>
    <row r="30" spans="1:6" x14ac:dyDescent="0.6">
      <c r="A30" s="132" t="str">
        <f>IF(A22="","",A22)</f>
        <v>Kitchen Equipment &amp; Installation</v>
      </c>
      <c r="B30" s="138" t="s">
        <v>54</v>
      </c>
      <c r="C30" s="138">
        <v>0</v>
      </c>
    </row>
    <row r="31" spans="1:6" x14ac:dyDescent="0.6">
      <c r="A31" s="132" t="str">
        <f>IF(A23="","",A23)</f>
        <v>Furniture &amp; Fixtures</v>
      </c>
      <c r="B31" s="138" t="s">
        <v>54</v>
      </c>
      <c r="C31" s="138">
        <v>0</v>
      </c>
    </row>
    <row r="32" spans="1:6" x14ac:dyDescent="0.6">
      <c r="A32" s="132" t="str">
        <f>IF(A25="","",A25)</f>
        <v/>
      </c>
      <c r="B32" s="138"/>
      <c r="C32" s="138">
        <v>0</v>
      </c>
    </row>
    <row r="33" spans="1:7" x14ac:dyDescent="0.6">
      <c r="A33" s="132" t="str">
        <f>IF(A26="","",A26)</f>
        <v/>
      </c>
      <c r="B33" s="138"/>
      <c r="C33" s="138">
        <v>0</v>
      </c>
    </row>
    <row r="36" spans="1:7" ht="16.8" x14ac:dyDescent="0.65">
      <c r="A36" s="47" t="s">
        <v>230</v>
      </c>
      <c r="B36" s="79" t="s">
        <v>162</v>
      </c>
    </row>
    <row r="37" spans="1:7" x14ac:dyDescent="0.6">
      <c r="A37" s="168" t="s">
        <v>253</v>
      </c>
      <c r="B37" s="138">
        <v>5000</v>
      </c>
    </row>
    <row r="38" spans="1:7" x14ac:dyDescent="0.6">
      <c r="A38" s="168" t="s">
        <v>254</v>
      </c>
      <c r="B38" s="138">
        <v>4500</v>
      </c>
    </row>
    <row r="39" spans="1:7" x14ac:dyDescent="0.6">
      <c r="A39" s="168" t="s">
        <v>255</v>
      </c>
      <c r="B39" s="138">
        <v>11000</v>
      </c>
    </row>
    <row r="40" spans="1:7" x14ac:dyDescent="0.6">
      <c r="A40" s="168" t="s">
        <v>256</v>
      </c>
      <c r="B40" s="138">
        <v>7000</v>
      </c>
    </row>
    <row r="41" spans="1:7" x14ac:dyDescent="0.6">
      <c r="A41" s="168" t="s">
        <v>246</v>
      </c>
      <c r="B41" s="138">
        <v>3000</v>
      </c>
    </row>
    <row r="45" spans="1:7" ht="20.399999999999999" x14ac:dyDescent="0.75">
      <c r="A45" s="165" t="s">
        <v>228</v>
      </c>
    </row>
    <row r="46" spans="1:7" ht="16.8" x14ac:dyDescent="0.6">
      <c r="A46" s="122"/>
      <c r="B46" s="123"/>
      <c r="C46" s="123" t="s">
        <v>35</v>
      </c>
      <c r="D46" s="123" t="s">
        <v>36</v>
      </c>
      <c r="E46" s="123" t="s">
        <v>37</v>
      </c>
      <c r="F46" s="123" t="s">
        <v>38</v>
      </c>
      <c r="G46" s="123" t="s">
        <v>39</v>
      </c>
    </row>
    <row r="47" spans="1:7" ht="33.6" x14ac:dyDescent="0.6">
      <c r="A47" s="122" t="s">
        <v>187</v>
      </c>
      <c r="B47" s="123" t="s">
        <v>188</v>
      </c>
      <c r="C47" s="123" t="s">
        <v>189</v>
      </c>
      <c r="D47" s="123" t="s">
        <v>189</v>
      </c>
      <c r="E47" s="123" t="s">
        <v>189</v>
      </c>
      <c r="F47" s="123" t="s">
        <v>189</v>
      </c>
      <c r="G47" s="123" t="s">
        <v>189</v>
      </c>
    </row>
    <row r="48" spans="1:7" x14ac:dyDescent="0.6">
      <c r="A48" s="137" t="s">
        <v>262</v>
      </c>
      <c r="B48" s="138">
        <v>0</v>
      </c>
      <c r="C48" s="139">
        <v>1</v>
      </c>
      <c r="D48" s="139">
        <f t="shared" ref="D48:G48" si="12">C48</f>
        <v>1</v>
      </c>
      <c r="E48" s="139">
        <f t="shared" si="12"/>
        <v>1</v>
      </c>
      <c r="F48" s="139">
        <f t="shared" si="12"/>
        <v>1</v>
      </c>
      <c r="G48" s="139">
        <f t="shared" si="12"/>
        <v>1</v>
      </c>
    </row>
    <row r="49" spans="1:11" x14ac:dyDescent="0.6">
      <c r="A49" s="137" t="s">
        <v>257</v>
      </c>
      <c r="B49" s="138">
        <v>4000</v>
      </c>
      <c r="C49" s="139">
        <v>0</v>
      </c>
      <c r="D49" s="139">
        <f t="shared" ref="D49:D56" si="13">C49</f>
        <v>0</v>
      </c>
      <c r="E49" s="139">
        <f t="shared" ref="E49:E56" si="14">D49</f>
        <v>0</v>
      </c>
      <c r="F49" s="139">
        <f t="shared" ref="F49:F56" si="15">E49</f>
        <v>0</v>
      </c>
      <c r="G49" s="139">
        <f t="shared" ref="G49:G56" si="16">F49</f>
        <v>0</v>
      </c>
    </row>
    <row r="50" spans="1:11" x14ac:dyDescent="0.6">
      <c r="A50" s="137" t="s">
        <v>258</v>
      </c>
      <c r="B50" s="138">
        <v>3800</v>
      </c>
      <c r="C50" s="139">
        <v>1</v>
      </c>
      <c r="D50" s="139">
        <f t="shared" si="13"/>
        <v>1</v>
      </c>
      <c r="E50" s="139">
        <f t="shared" si="14"/>
        <v>1</v>
      </c>
      <c r="F50" s="139">
        <f t="shared" si="15"/>
        <v>1</v>
      </c>
      <c r="G50" s="139">
        <f t="shared" si="16"/>
        <v>1</v>
      </c>
    </row>
    <row r="51" spans="1:11" x14ac:dyDescent="0.6">
      <c r="A51" s="137" t="s">
        <v>248</v>
      </c>
      <c r="B51" s="138">
        <v>2800</v>
      </c>
      <c r="C51" s="139">
        <v>1</v>
      </c>
      <c r="D51" s="139">
        <f t="shared" si="13"/>
        <v>1</v>
      </c>
      <c r="E51" s="139">
        <f t="shared" si="14"/>
        <v>1</v>
      </c>
      <c r="F51" s="139">
        <f t="shared" si="15"/>
        <v>1</v>
      </c>
      <c r="G51" s="139">
        <f t="shared" si="16"/>
        <v>1</v>
      </c>
    </row>
    <row r="52" spans="1:11" x14ac:dyDescent="0.6">
      <c r="A52" s="137" t="s">
        <v>261</v>
      </c>
      <c r="B52" s="138">
        <v>2500</v>
      </c>
      <c r="C52" s="139">
        <v>1</v>
      </c>
      <c r="D52" s="139">
        <f t="shared" si="13"/>
        <v>1</v>
      </c>
      <c r="E52" s="139">
        <f t="shared" si="14"/>
        <v>1</v>
      </c>
      <c r="F52" s="139">
        <f t="shared" si="15"/>
        <v>1</v>
      </c>
      <c r="G52" s="139">
        <f t="shared" si="16"/>
        <v>1</v>
      </c>
    </row>
    <row r="53" spans="1:11" x14ac:dyDescent="0.6">
      <c r="A53" s="137" t="s">
        <v>260</v>
      </c>
      <c r="B53" s="138">
        <v>1800</v>
      </c>
      <c r="C53" s="139">
        <v>2</v>
      </c>
      <c r="D53" s="139">
        <f t="shared" si="13"/>
        <v>2</v>
      </c>
      <c r="E53" s="139">
        <f t="shared" si="14"/>
        <v>2</v>
      </c>
      <c r="F53" s="139">
        <f t="shared" si="15"/>
        <v>2</v>
      </c>
      <c r="G53" s="139">
        <f t="shared" si="16"/>
        <v>2</v>
      </c>
    </row>
    <row r="54" spans="1:11" x14ac:dyDescent="0.6">
      <c r="A54" s="137" t="s">
        <v>249</v>
      </c>
      <c r="B54" s="138">
        <v>2200</v>
      </c>
      <c r="C54" s="139">
        <v>1</v>
      </c>
      <c r="D54" s="139">
        <f t="shared" si="13"/>
        <v>1</v>
      </c>
      <c r="E54" s="139">
        <f t="shared" si="14"/>
        <v>1</v>
      </c>
      <c r="F54" s="139">
        <f t="shared" si="15"/>
        <v>1</v>
      </c>
      <c r="G54" s="139">
        <f t="shared" si="16"/>
        <v>1</v>
      </c>
    </row>
    <row r="55" spans="1:11" x14ac:dyDescent="0.6">
      <c r="A55" s="137" t="s">
        <v>250</v>
      </c>
      <c r="B55" s="138">
        <v>1800</v>
      </c>
      <c r="C55" s="139">
        <v>1</v>
      </c>
      <c r="D55" s="139">
        <f t="shared" si="13"/>
        <v>1</v>
      </c>
      <c r="E55" s="139">
        <f t="shared" si="14"/>
        <v>1</v>
      </c>
      <c r="F55" s="139">
        <f t="shared" si="15"/>
        <v>1</v>
      </c>
      <c r="G55" s="139">
        <f t="shared" si="16"/>
        <v>1</v>
      </c>
    </row>
    <row r="56" spans="1:11" x14ac:dyDescent="0.6">
      <c r="A56" s="137" t="s">
        <v>259</v>
      </c>
      <c r="B56" s="138">
        <v>1500</v>
      </c>
      <c r="C56" s="139">
        <v>1</v>
      </c>
      <c r="D56" s="139">
        <f t="shared" si="13"/>
        <v>1</v>
      </c>
      <c r="E56" s="139">
        <f t="shared" si="14"/>
        <v>1</v>
      </c>
      <c r="F56" s="139">
        <f t="shared" si="15"/>
        <v>1</v>
      </c>
      <c r="G56" s="139">
        <f t="shared" si="16"/>
        <v>1</v>
      </c>
    </row>
    <row r="57" spans="1:11" x14ac:dyDescent="0.6">
      <c r="A57" s="131"/>
      <c r="B57" s="128"/>
      <c r="C57" s="135"/>
      <c r="D57" s="135"/>
      <c r="E57" s="135"/>
      <c r="F57" s="135"/>
      <c r="G57" s="135"/>
    </row>
    <row r="58" spans="1:11" x14ac:dyDescent="0.6">
      <c r="A58" s="53" t="s">
        <v>47</v>
      </c>
      <c r="B58" s="129"/>
      <c r="C58" s="136">
        <f>SUM(C48:C56)</f>
        <v>9</v>
      </c>
      <c r="D58" s="136">
        <f>SUM(D48:D56)</f>
        <v>9</v>
      </c>
      <c r="E58" s="136">
        <f>SUM(E48:E56)</f>
        <v>9</v>
      </c>
      <c r="F58" s="136">
        <f>SUM(F48:F56)</f>
        <v>9</v>
      </c>
      <c r="G58" s="136">
        <f>SUM(G48:G56)</f>
        <v>9</v>
      </c>
      <c r="K58" s="2"/>
    </row>
    <row r="59" spans="1:11" x14ac:dyDescent="0.6">
      <c r="K59" s="2"/>
    </row>
    <row r="60" spans="1:11" x14ac:dyDescent="0.6">
      <c r="K60" s="2"/>
    </row>
    <row r="61" spans="1:11" ht="20.399999999999999" x14ac:dyDescent="0.75">
      <c r="A61" s="165" t="s">
        <v>229</v>
      </c>
      <c r="K61" s="2"/>
    </row>
    <row r="62" spans="1:11" x14ac:dyDescent="0.6">
      <c r="A62" s="9" t="s">
        <v>107</v>
      </c>
      <c r="B62" s="183">
        <f>'Use of Proceeds'!B25</f>
        <v>0</v>
      </c>
      <c r="C62" s="9"/>
      <c r="K62" s="2"/>
    </row>
    <row r="63" spans="1:11" x14ac:dyDescent="0.6">
      <c r="A63" s="9" t="s">
        <v>108</v>
      </c>
      <c r="B63" s="166">
        <v>0.115</v>
      </c>
      <c r="C63" s="99"/>
      <c r="K63" s="2"/>
    </row>
    <row r="64" spans="1:11" x14ac:dyDescent="0.6">
      <c r="A64" s="9" t="s">
        <v>109</v>
      </c>
      <c r="B64" s="167">
        <v>10</v>
      </c>
      <c r="C64" s="9" t="s">
        <v>110</v>
      </c>
      <c r="K64" s="2"/>
    </row>
    <row r="65" spans="1:11" x14ac:dyDescent="0.6">
      <c r="K65" s="2"/>
    </row>
    <row r="68" spans="1:11" ht="20.399999999999999" x14ac:dyDescent="0.75">
      <c r="A68" s="165" t="s">
        <v>235</v>
      </c>
    </row>
    <row r="69" spans="1:11" ht="16.8" x14ac:dyDescent="0.6">
      <c r="A69" s="78" t="s">
        <v>236</v>
      </c>
      <c r="B69" s="79" t="s">
        <v>237</v>
      </c>
    </row>
    <row r="70" spans="1:11" x14ac:dyDescent="0.6">
      <c r="A70" s="56" t="s">
        <v>264</v>
      </c>
      <c r="B70" s="184">
        <v>4000</v>
      </c>
    </row>
    <row r="71" spans="1:11" x14ac:dyDescent="0.6">
      <c r="A71" s="56" t="s">
        <v>247</v>
      </c>
      <c r="B71" s="184">
        <v>1600</v>
      </c>
    </row>
    <row r="72" spans="1:11" x14ac:dyDescent="0.6">
      <c r="A72" s="56" t="s">
        <v>245</v>
      </c>
      <c r="B72" s="184">
        <v>500</v>
      </c>
      <c r="E72" s="218"/>
    </row>
    <row r="73" spans="1:11" x14ac:dyDescent="0.6">
      <c r="A73" s="56" t="s">
        <v>243</v>
      </c>
      <c r="B73" s="184">
        <v>350</v>
      </c>
      <c r="E73" s="218"/>
    </row>
    <row r="74" spans="1:11" x14ac:dyDescent="0.6">
      <c r="A74" s="56" t="s">
        <v>265</v>
      </c>
      <c r="B74" s="184">
        <v>450</v>
      </c>
    </row>
    <row r="75" spans="1:11" x14ac:dyDescent="0.6">
      <c r="A75" s="56" t="s">
        <v>263</v>
      </c>
      <c r="B75" s="184">
        <v>600</v>
      </c>
    </row>
    <row r="76" spans="1:11" x14ac:dyDescent="0.6">
      <c r="A76" s="56" t="s">
        <v>266</v>
      </c>
      <c r="B76" s="184">
        <v>200</v>
      </c>
    </row>
    <row r="77" spans="1:11" x14ac:dyDescent="0.6">
      <c r="A77" s="49" t="s">
        <v>279</v>
      </c>
      <c r="B77" s="185">
        <v>400</v>
      </c>
    </row>
    <row r="78" spans="1:11" x14ac:dyDescent="0.6">
      <c r="A78" s="56" t="s">
        <v>246</v>
      </c>
      <c r="B78" s="184">
        <v>500</v>
      </c>
    </row>
    <row r="79" spans="1:11" x14ac:dyDescent="0.6">
      <c r="A79" s="49"/>
      <c r="B79" s="185"/>
    </row>
    <row r="80" spans="1:11" ht="15.9" thickBot="1" x14ac:dyDescent="0.65">
      <c r="A80" s="53" t="s">
        <v>42</v>
      </c>
      <c r="B80" s="186">
        <f>SUM(B70:B78)</f>
        <v>8600</v>
      </c>
    </row>
    <row r="81" spans="2:2" ht="15.9" thickTop="1" x14ac:dyDescent="0.6">
      <c r="B81" s="175"/>
    </row>
    <row r="82" spans="2:2" x14ac:dyDescent="0.6">
      <c r="B82" s="175"/>
    </row>
    <row r="83" spans="2:2" x14ac:dyDescent="0.6">
      <c r="B83" s="175"/>
    </row>
    <row r="84" spans="2:2" x14ac:dyDescent="0.6">
      <c r="B84" s="175"/>
    </row>
    <row r="85" spans="2:2" x14ac:dyDescent="0.6">
      <c r="B85" s="175"/>
    </row>
  </sheetData>
  <dataValidations disablePrompts="1" count="1">
    <dataValidation type="list" allowBlank="1" showInputMessage="1" showErrorMessage="1" sqref="B29:B33" xr:uid="{00000000-0002-0000-0100-000000000000}">
      <formula1>#REF!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I32"/>
  <sheetViews>
    <sheetView showGridLines="0" zoomScale="85" zoomScaleNormal="85" workbookViewId="0">
      <selection activeCell="A2" sqref="A2"/>
    </sheetView>
  </sheetViews>
  <sheetFormatPr defaultColWidth="9.26171875" defaultRowHeight="16.8" x14ac:dyDescent="0.65"/>
  <cols>
    <col min="1" max="1" width="35.26171875" style="142" bestFit="1" customWidth="1"/>
    <col min="2" max="2" width="11.68359375" style="142" customWidth="1"/>
    <col min="3" max="4" width="14.41796875" style="142" bestFit="1" customWidth="1"/>
    <col min="5" max="5" width="14.26171875" style="142" bestFit="1" customWidth="1"/>
    <col min="6" max="6" width="14.41796875" style="142" bestFit="1" customWidth="1"/>
    <col min="7" max="13" width="14.26171875" style="142" bestFit="1" customWidth="1"/>
    <col min="14" max="15" width="14.578125" style="142" bestFit="1" customWidth="1"/>
    <col min="16" max="16" width="14.26171875" style="142" bestFit="1" customWidth="1"/>
    <col min="17" max="18" width="14.41796875" style="142" bestFit="1" customWidth="1"/>
    <col min="19" max="19" width="14.68359375" style="142" bestFit="1" customWidth="1"/>
    <col min="20" max="21" width="15.26171875" style="142" bestFit="1" customWidth="1"/>
    <col min="22" max="24" width="14.68359375" style="142" bestFit="1" customWidth="1"/>
    <col min="25" max="26" width="15" style="142" bestFit="1" customWidth="1"/>
    <col min="27" max="29" width="15.26171875" style="142" bestFit="1" customWidth="1"/>
    <col min="30" max="30" width="15" style="142" bestFit="1" customWidth="1"/>
    <col min="31" max="32" width="15.26171875" style="142" bestFit="1" customWidth="1"/>
    <col min="33" max="33" width="15" style="142" bestFit="1" customWidth="1"/>
    <col min="34" max="34" width="14.68359375" style="142" bestFit="1" customWidth="1"/>
    <col min="35" max="35" width="15.41796875" style="142" bestFit="1" customWidth="1"/>
    <col min="36" max="36" width="15" style="142" bestFit="1" customWidth="1"/>
    <col min="37" max="37" width="15.26171875" style="142" bestFit="1" customWidth="1"/>
    <col min="38" max="38" width="15" style="142" bestFit="1" customWidth="1"/>
    <col min="39" max="39" width="15.26171875" style="142" bestFit="1" customWidth="1"/>
    <col min="40" max="40" width="15" style="142" bestFit="1" customWidth="1"/>
    <col min="41" max="48" width="15.26171875" style="142" bestFit="1" customWidth="1"/>
    <col min="49" max="49" width="14.68359375" style="142" bestFit="1" customWidth="1"/>
    <col min="50" max="51" width="15.26171875" style="142" bestFit="1" customWidth="1"/>
    <col min="52" max="52" width="14.578125" style="142" bestFit="1" customWidth="1"/>
    <col min="53" max="54" width="15.26171875" style="142" bestFit="1" customWidth="1"/>
    <col min="55" max="57" width="15.41796875" style="142" bestFit="1" customWidth="1"/>
    <col min="58" max="58" width="15.26171875" style="142" bestFit="1" customWidth="1"/>
    <col min="59" max="59" width="15" style="142" bestFit="1" customWidth="1"/>
    <col min="60" max="60" width="15.26171875" style="142" bestFit="1" customWidth="1"/>
    <col min="61" max="61" width="15" style="142" bestFit="1" customWidth="1"/>
    <col min="62" max="16384" width="9.26171875" style="142"/>
  </cols>
  <sheetData>
    <row r="2" spans="1:61" x14ac:dyDescent="0.65">
      <c r="A2" s="142" t="s">
        <v>191</v>
      </c>
      <c r="B2" s="146">
        <v>0.95</v>
      </c>
    </row>
    <row r="3" spans="1:61" x14ac:dyDescent="0.65">
      <c r="A3" s="142" t="s">
        <v>192</v>
      </c>
      <c r="B3" s="146">
        <f>1-B2</f>
        <v>5.0000000000000044E-2</v>
      </c>
    </row>
    <row r="4" spans="1:61" x14ac:dyDescent="0.65">
      <c r="A4" s="142" t="s">
        <v>193</v>
      </c>
      <c r="B4" s="142">
        <v>2</v>
      </c>
      <c r="C4" s="142" t="s">
        <v>194</v>
      </c>
    </row>
    <row r="6" spans="1:61" x14ac:dyDescent="0.65">
      <c r="A6" s="78" t="s">
        <v>199</v>
      </c>
      <c r="B6" s="176" t="s">
        <v>21</v>
      </c>
      <c r="C6" s="176" t="s">
        <v>22</v>
      </c>
      <c r="D6" s="176" t="s">
        <v>23</v>
      </c>
      <c r="E6" s="176" t="s">
        <v>24</v>
      </c>
      <c r="F6" s="176" t="s">
        <v>25</v>
      </c>
      <c r="G6" s="176" t="s">
        <v>26</v>
      </c>
      <c r="H6" s="176" t="s">
        <v>27</v>
      </c>
      <c r="I6" s="176" t="s">
        <v>28</v>
      </c>
      <c r="J6" s="176" t="s">
        <v>29</v>
      </c>
      <c r="K6" s="176" t="s">
        <v>30</v>
      </c>
      <c r="L6" s="176" t="s">
        <v>31</v>
      </c>
      <c r="M6" s="176" t="s">
        <v>32</v>
      </c>
      <c r="N6" s="176" t="s">
        <v>54</v>
      </c>
      <c r="O6" s="176" t="s">
        <v>55</v>
      </c>
      <c r="P6" s="176" t="s">
        <v>56</v>
      </c>
      <c r="Q6" s="176" t="s">
        <v>57</v>
      </c>
      <c r="R6" s="176" t="s">
        <v>58</v>
      </c>
      <c r="S6" s="176" t="s">
        <v>59</v>
      </c>
      <c r="T6" s="176" t="s">
        <v>60</v>
      </c>
      <c r="U6" s="176" t="s">
        <v>61</v>
      </c>
      <c r="V6" s="176" t="s">
        <v>62</v>
      </c>
      <c r="W6" s="176" t="s">
        <v>63</v>
      </c>
      <c r="X6" s="176" t="s">
        <v>64</v>
      </c>
      <c r="Y6" s="176" t="s">
        <v>65</v>
      </c>
      <c r="Z6" s="176" t="s">
        <v>66</v>
      </c>
      <c r="AA6" s="176" t="s">
        <v>67</v>
      </c>
      <c r="AB6" s="176" t="s">
        <v>68</v>
      </c>
      <c r="AC6" s="176" t="s">
        <v>69</v>
      </c>
      <c r="AD6" s="176" t="s">
        <v>70</v>
      </c>
      <c r="AE6" s="176" t="s">
        <v>71</v>
      </c>
      <c r="AF6" s="176" t="s">
        <v>72</v>
      </c>
      <c r="AG6" s="176" t="s">
        <v>73</v>
      </c>
      <c r="AH6" s="176" t="s">
        <v>74</v>
      </c>
      <c r="AI6" s="176" t="s">
        <v>75</v>
      </c>
      <c r="AJ6" s="176" t="s">
        <v>76</v>
      </c>
      <c r="AK6" s="176" t="s">
        <v>77</v>
      </c>
      <c r="AL6" s="176" t="s">
        <v>78</v>
      </c>
      <c r="AM6" s="176" t="s">
        <v>79</v>
      </c>
      <c r="AN6" s="176" t="s">
        <v>80</v>
      </c>
      <c r="AO6" s="176" t="s">
        <v>81</v>
      </c>
      <c r="AP6" s="176" t="s">
        <v>82</v>
      </c>
      <c r="AQ6" s="176" t="s">
        <v>83</v>
      </c>
      <c r="AR6" s="176" t="s">
        <v>84</v>
      </c>
      <c r="AS6" s="176" t="s">
        <v>85</v>
      </c>
      <c r="AT6" s="176" t="s">
        <v>86</v>
      </c>
      <c r="AU6" s="176" t="s">
        <v>87</v>
      </c>
      <c r="AV6" s="176" t="s">
        <v>88</v>
      </c>
      <c r="AW6" s="176" t="s">
        <v>89</v>
      </c>
      <c r="AX6" s="176" t="s">
        <v>90</v>
      </c>
      <c r="AY6" s="176" t="s">
        <v>91</v>
      </c>
      <c r="AZ6" s="176" t="s">
        <v>92</v>
      </c>
      <c r="BA6" s="176" t="s">
        <v>93</v>
      </c>
      <c r="BB6" s="176" t="s">
        <v>94</v>
      </c>
      <c r="BC6" s="176" t="s">
        <v>95</v>
      </c>
      <c r="BD6" s="176" t="s">
        <v>96</v>
      </c>
      <c r="BE6" s="176" t="s">
        <v>97</v>
      </c>
      <c r="BF6" s="176" t="s">
        <v>98</v>
      </c>
      <c r="BG6" s="176" t="s">
        <v>99</v>
      </c>
      <c r="BH6" s="176" t="s">
        <v>100</v>
      </c>
      <c r="BI6" s="176" t="s">
        <v>101</v>
      </c>
    </row>
    <row r="7" spans="1:61" x14ac:dyDescent="0.65">
      <c r="A7" s="143" t="s">
        <v>190</v>
      </c>
      <c r="B7" s="187">
        <f>'Revenue Forecasts'!C6</f>
        <v>47000</v>
      </c>
      <c r="C7" s="187">
        <f>'Revenue Forecasts'!D6</f>
        <v>47000</v>
      </c>
      <c r="D7" s="187">
        <f>'Revenue Forecasts'!E6</f>
        <v>47000</v>
      </c>
      <c r="E7" s="187">
        <f>'Revenue Forecasts'!F6</f>
        <v>47000</v>
      </c>
      <c r="F7" s="187">
        <f>'Revenue Forecasts'!G6</f>
        <v>47000</v>
      </c>
      <c r="G7" s="187">
        <f>'Revenue Forecasts'!H6</f>
        <v>47000</v>
      </c>
      <c r="H7" s="187">
        <f>'Revenue Forecasts'!I6</f>
        <v>47000</v>
      </c>
      <c r="I7" s="187">
        <f>'Revenue Forecasts'!J6</f>
        <v>47000</v>
      </c>
      <c r="J7" s="187">
        <f>'Revenue Forecasts'!K6</f>
        <v>47000</v>
      </c>
      <c r="K7" s="187">
        <f>'Revenue Forecasts'!L6</f>
        <v>47000</v>
      </c>
      <c r="L7" s="187">
        <f>'Revenue Forecasts'!M6</f>
        <v>47000</v>
      </c>
      <c r="M7" s="187">
        <f>'Revenue Forecasts'!N6</f>
        <v>47000</v>
      </c>
      <c r="N7" s="187">
        <f>'Revenue Forecasts'!O6</f>
        <v>51700.000000000007</v>
      </c>
      <c r="O7" s="187">
        <f>'Revenue Forecasts'!P6</f>
        <v>51700.000000000007</v>
      </c>
      <c r="P7" s="187">
        <f>'Revenue Forecasts'!Q6</f>
        <v>51700.000000000007</v>
      </c>
      <c r="Q7" s="187">
        <f>'Revenue Forecasts'!R6</f>
        <v>51700.000000000007</v>
      </c>
      <c r="R7" s="187">
        <f>'Revenue Forecasts'!S6</f>
        <v>51700.000000000007</v>
      </c>
      <c r="S7" s="187">
        <f>'Revenue Forecasts'!T6</f>
        <v>51700.000000000007</v>
      </c>
      <c r="T7" s="187">
        <f>'Revenue Forecasts'!U6</f>
        <v>51700.000000000007</v>
      </c>
      <c r="U7" s="187">
        <f>'Revenue Forecasts'!V6</f>
        <v>51700.000000000007</v>
      </c>
      <c r="V7" s="187">
        <f>'Revenue Forecasts'!W6</f>
        <v>51700.000000000007</v>
      </c>
      <c r="W7" s="187">
        <f>'Revenue Forecasts'!X6</f>
        <v>51700.000000000007</v>
      </c>
      <c r="X7" s="187">
        <f>'Revenue Forecasts'!Y6</f>
        <v>51700.000000000007</v>
      </c>
      <c r="Y7" s="187">
        <f>'Revenue Forecasts'!Z6</f>
        <v>51700.000000000007</v>
      </c>
      <c r="Z7" s="187">
        <f>'Revenue Forecasts'!AA6</f>
        <v>56870.000000000015</v>
      </c>
      <c r="AA7" s="187">
        <f>'Revenue Forecasts'!AB6</f>
        <v>56870.000000000015</v>
      </c>
      <c r="AB7" s="187">
        <f>'Revenue Forecasts'!AC6</f>
        <v>56870.000000000015</v>
      </c>
      <c r="AC7" s="187">
        <f>'Revenue Forecasts'!AD6</f>
        <v>56870.000000000015</v>
      </c>
      <c r="AD7" s="187">
        <f>'Revenue Forecasts'!AE6</f>
        <v>56870.000000000015</v>
      </c>
      <c r="AE7" s="187">
        <f>'Revenue Forecasts'!AF6</f>
        <v>56870.000000000015</v>
      </c>
      <c r="AF7" s="187">
        <f>'Revenue Forecasts'!AG6</f>
        <v>56870.000000000015</v>
      </c>
      <c r="AG7" s="187">
        <f>'Revenue Forecasts'!AH6</f>
        <v>56870.000000000015</v>
      </c>
      <c r="AH7" s="187">
        <f>'Revenue Forecasts'!AI6</f>
        <v>56870.000000000015</v>
      </c>
      <c r="AI7" s="187">
        <f>'Revenue Forecasts'!AJ6</f>
        <v>56870.000000000015</v>
      </c>
      <c r="AJ7" s="187">
        <f>'Revenue Forecasts'!AK6</f>
        <v>56870.000000000015</v>
      </c>
      <c r="AK7" s="187">
        <f>'Revenue Forecasts'!AL6</f>
        <v>56870.000000000015</v>
      </c>
      <c r="AL7" s="187">
        <f>'Revenue Forecasts'!AM6</f>
        <v>62557.000000000022</v>
      </c>
      <c r="AM7" s="187">
        <f>'Revenue Forecasts'!AN6</f>
        <v>62557.000000000022</v>
      </c>
      <c r="AN7" s="187">
        <f>'Revenue Forecasts'!AO6</f>
        <v>62557.000000000022</v>
      </c>
      <c r="AO7" s="187">
        <f>'Revenue Forecasts'!AP6</f>
        <v>62557.000000000022</v>
      </c>
      <c r="AP7" s="187">
        <f>'Revenue Forecasts'!AQ6</f>
        <v>62557.000000000022</v>
      </c>
      <c r="AQ7" s="187">
        <f>'Revenue Forecasts'!AR6</f>
        <v>62557.000000000022</v>
      </c>
      <c r="AR7" s="187">
        <f>'Revenue Forecasts'!AS6</f>
        <v>62557.000000000022</v>
      </c>
      <c r="AS7" s="187">
        <f>'Revenue Forecasts'!AT6</f>
        <v>62557.000000000022</v>
      </c>
      <c r="AT7" s="187">
        <f>'Revenue Forecasts'!AU6</f>
        <v>62557.000000000022</v>
      </c>
      <c r="AU7" s="187">
        <f>'Revenue Forecasts'!AV6</f>
        <v>62557.000000000022</v>
      </c>
      <c r="AV7" s="187">
        <f>'Revenue Forecasts'!AW6</f>
        <v>62557.000000000022</v>
      </c>
      <c r="AW7" s="187">
        <f>'Revenue Forecasts'!AX6</f>
        <v>62557.000000000022</v>
      </c>
      <c r="AX7" s="187">
        <f>'Revenue Forecasts'!AY6</f>
        <v>68812.700000000026</v>
      </c>
      <c r="AY7" s="187">
        <f>'Revenue Forecasts'!AZ6</f>
        <v>68812.700000000026</v>
      </c>
      <c r="AZ7" s="187">
        <f>'Revenue Forecasts'!BA6</f>
        <v>68812.700000000026</v>
      </c>
      <c r="BA7" s="187">
        <f>'Revenue Forecasts'!BB6</f>
        <v>68812.700000000026</v>
      </c>
      <c r="BB7" s="187">
        <f>'Revenue Forecasts'!BC6</f>
        <v>68812.700000000026</v>
      </c>
      <c r="BC7" s="187">
        <f>'Revenue Forecasts'!BD6</f>
        <v>68812.700000000026</v>
      </c>
      <c r="BD7" s="187">
        <f>'Revenue Forecasts'!BE6</f>
        <v>68812.700000000026</v>
      </c>
      <c r="BE7" s="187">
        <f>'Revenue Forecasts'!BF6</f>
        <v>68812.700000000026</v>
      </c>
      <c r="BF7" s="187">
        <f>'Revenue Forecasts'!BG6</f>
        <v>68812.700000000026</v>
      </c>
      <c r="BG7" s="187">
        <f>'Revenue Forecasts'!BH6</f>
        <v>68812.700000000026</v>
      </c>
      <c r="BH7" s="187">
        <f>'Revenue Forecasts'!BI6</f>
        <v>68812.700000000026</v>
      </c>
      <c r="BI7" s="187">
        <f>'Revenue Forecasts'!BJ6</f>
        <v>68812.700000000026</v>
      </c>
    </row>
    <row r="8" spans="1:61" x14ac:dyDescent="0.65">
      <c r="A8" s="143"/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</row>
    <row r="9" spans="1:61" x14ac:dyDescent="0.65">
      <c r="A9" s="143" t="s">
        <v>195</v>
      </c>
      <c r="B9" s="187">
        <f>B7*$B$2</f>
        <v>44650</v>
      </c>
      <c r="C9" s="187">
        <f t="shared" ref="C9:BI9" si="0">C7*$B$2</f>
        <v>44650</v>
      </c>
      <c r="D9" s="187">
        <f t="shared" si="0"/>
        <v>44650</v>
      </c>
      <c r="E9" s="187">
        <f t="shared" si="0"/>
        <v>44650</v>
      </c>
      <c r="F9" s="187">
        <f t="shared" si="0"/>
        <v>44650</v>
      </c>
      <c r="G9" s="187">
        <f t="shared" si="0"/>
        <v>44650</v>
      </c>
      <c r="H9" s="187">
        <f t="shared" si="0"/>
        <v>44650</v>
      </c>
      <c r="I9" s="187">
        <f t="shared" si="0"/>
        <v>44650</v>
      </c>
      <c r="J9" s="187">
        <f t="shared" si="0"/>
        <v>44650</v>
      </c>
      <c r="K9" s="187">
        <f t="shared" si="0"/>
        <v>44650</v>
      </c>
      <c r="L9" s="187">
        <f t="shared" si="0"/>
        <v>44650</v>
      </c>
      <c r="M9" s="187">
        <f t="shared" si="0"/>
        <v>44650</v>
      </c>
      <c r="N9" s="187">
        <f t="shared" si="0"/>
        <v>49115.000000000007</v>
      </c>
      <c r="O9" s="187">
        <f t="shared" si="0"/>
        <v>49115.000000000007</v>
      </c>
      <c r="P9" s="187">
        <f t="shared" si="0"/>
        <v>49115.000000000007</v>
      </c>
      <c r="Q9" s="187">
        <f t="shared" si="0"/>
        <v>49115.000000000007</v>
      </c>
      <c r="R9" s="187">
        <f t="shared" si="0"/>
        <v>49115.000000000007</v>
      </c>
      <c r="S9" s="187">
        <f t="shared" si="0"/>
        <v>49115.000000000007</v>
      </c>
      <c r="T9" s="187">
        <f t="shared" si="0"/>
        <v>49115.000000000007</v>
      </c>
      <c r="U9" s="187">
        <f t="shared" si="0"/>
        <v>49115.000000000007</v>
      </c>
      <c r="V9" s="187">
        <f t="shared" si="0"/>
        <v>49115.000000000007</v>
      </c>
      <c r="W9" s="187">
        <f t="shared" si="0"/>
        <v>49115.000000000007</v>
      </c>
      <c r="X9" s="187">
        <f t="shared" si="0"/>
        <v>49115.000000000007</v>
      </c>
      <c r="Y9" s="187">
        <f t="shared" si="0"/>
        <v>49115.000000000007</v>
      </c>
      <c r="Z9" s="187">
        <f t="shared" si="0"/>
        <v>54026.500000000015</v>
      </c>
      <c r="AA9" s="187">
        <f t="shared" si="0"/>
        <v>54026.500000000015</v>
      </c>
      <c r="AB9" s="187">
        <f t="shared" si="0"/>
        <v>54026.500000000015</v>
      </c>
      <c r="AC9" s="187">
        <f t="shared" si="0"/>
        <v>54026.500000000015</v>
      </c>
      <c r="AD9" s="187">
        <f t="shared" si="0"/>
        <v>54026.500000000015</v>
      </c>
      <c r="AE9" s="187">
        <f t="shared" si="0"/>
        <v>54026.500000000015</v>
      </c>
      <c r="AF9" s="187">
        <f t="shared" si="0"/>
        <v>54026.500000000015</v>
      </c>
      <c r="AG9" s="187">
        <f t="shared" si="0"/>
        <v>54026.500000000015</v>
      </c>
      <c r="AH9" s="187">
        <f t="shared" si="0"/>
        <v>54026.500000000015</v>
      </c>
      <c r="AI9" s="187">
        <f t="shared" si="0"/>
        <v>54026.500000000015</v>
      </c>
      <c r="AJ9" s="187">
        <f t="shared" si="0"/>
        <v>54026.500000000015</v>
      </c>
      <c r="AK9" s="187">
        <f t="shared" si="0"/>
        <v>54026.500000000015</v>
      </c>
      <c r="AL9" s="187">
        <f t="shared" si="0"/>
        <v>59429.150000000016</v>
      </c>
      <c r="AM9" s="187">
        <f t="shared" si="0"/>
        <v>59429.150000000016</v>
      </c>
      <c r="AN9" s="187">
        <f t="shared" si="0"/>
        <v>59429.150000000016</v>
      </c>
      <c r="AO9" s="187">
        <f t="shared" si="0"/>
        <v>59429.150000000016</v>
      </c>
      <c r="AP9" s="187">
        <f t="shared" si="0"/>
        <v>59429.150000000016</v>
      </c>
      <c r="AQ9" s="187">
        <f t="shared" si="0"/>
        <v>59429.150000000016</v>
      </c>
      <c r="AR9" s="187">
        <f t="shared" si="0"/>
        <v>59429.150000000016</v>
      </c>
      <c r="AS9" s="187">
        <f t="shared" si="0"/>
        <v>59429.150000000016</v>
      </c>
      <c r="AT9" s="187">
        <f t="shared" si="0"/>
        <v>59429.150000000016</v>
      </c>
      <c r="AU9" s="187">
        <f t="shared" si="0"/>
        <v>59429.150000000016</v>
      </c>
      <c r="AV9" s="187">
        <f t="shared" si="0"/>
        <v>59429.150000000016</v>
      </c>
      <c r="AW9" s="187">
        <f t="shared" si="0"/>
        <v>59429.150000000016</v>
      </c>
      <c r="AX9" s="187">
        <f t="shared" si="0"/>
        <v>65372.065000000024</v>
      </c>
      <c r="AY9" s="187">
        <f t="shared" si="0"/>
        <v>65372.065000000024</v>
      </c>
      <c r="AZ9" s="187">
        <f t="shared" si="0"/>
        <v>65372.065000000024</v>
      </c>
      <c r="BA9" s="187">
        <f t="shared" si="0"/>
        <v>65372.065000000024</v>
      </c>
      <c r="BB9" s="187">
        <f t="shared" si="0"/>
        <v>65372.065000000024</v>
      </c>
      <c r="BC9" s="187">
        <f t="shared" si="0"/>
        <v>65372.065000000024</v>
      </c>
      <c r="BD9" s="187">
        <f t="shared" si="0"/>
        <v>65372.065000000024</v>
      </c>
      <c r="BE9" s="187">
        <f t="shared" si="0"/>
        <v>65372.065000000024</v>
      </c>
      <c r="BF9" s="187">
        <f t="shared" si="0"/>
        <v>65372.065000000024</v>
      </c>
      <c r="BG9" s="187">
        <f t="shared" si="0"/>
        <v>65372.065000000024</v>
      </c>
      <c r="BH9" s="187">
        <f t="shared" si="0"/>
        <v>65372.065000000024</v>
      </c>
      <c r="BI9" s="187">
        <f t="shared" si="0"/>
        <v>65372.065000000024</v>
      </c>
    </row>
    <row r="10" spans="1:61" x14ac:dyDescent="0.65">
      <c r="A10" s="143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</row>
    <row r="11" spans="1:61" x14ac:dyDescent="0.65">
      <c r="A11" s="143" t="s">
        <v>196</v>
      </c>
      <c r="B11" s="187">
        <f>B7*$B$3</f>
        <v>2350.0000000000023</v>
      </c>
      <c r="C11" s="187">
        <f t="shared" ref="C11:BI11" si="1">C7*$B$3</f>
        <v>2350.0000000000023</v>
      </c>
      <c r="D11" s="187">
        <f t="shared" si="1"/>
        <v>2350.0000000000023</v>
      </c>
      <c r="E11" s="187">
        <f t="shared" si="1"/>
        <v>2350.0000000000023</v>
      </c>
      <c r="F11" s="187">
        <f t="shared" si="1"/>
        <v>2350.0000000000023</v>
      </c>
      <c r="G11" s="187">
        <f t="shared" si="1"/>
        <v>2350.0000000000023</v>
      </c>
      <c r="H11" s="187">
        <f t="shared" si="1"/>
        <v>2350.0000000000023</v>
      </c>
      <c r="I11" s="187">
        <f t="shared" si="1"/>
        <v>2350.0000000000023</v>
      </c>
      <c r="J11" s="187">
        <f t="shared" si="1"/>
        <v>2350.0000000000023</v>
      </c>
      <c r="K11" s="187">
        <f t="shared" si="1"/>
        <v>2350.0000000000023</v>
      </c>
      <c r="L11" s="187">
        <f t="shared" si="1"/>
        <v>2350.0000000000023</v>
      </c>
      <c r="M11" s="187">
        <f t="shared" si="1"/>
        <v>2350.0000000000023</v>
      </c>
      <c r="N11" s="187">
        <f t="shared" si="1"/>
        <v>2585.0000000000027</v>
      </c>
      <c r="O11" s="187">
        <f t="shared" si="1"/>
        <v>2585.0000000000027</v>
      </c>
      <c r="P11" s="187">
        <f t="shared" si="1"/>
        <v>2585.0000000000027</v>
      </c>
      <c r="Q11" s="187">
        <f t="shared" si="1"/>
        <v>2585.0000000000027</v>
      </c>
      <c r="R11" s="187">
        <f t="shared" si="1"/>
        <v>2585.0000000000027</v>
      </c>
      <c r="S11" s="187">
        <f t="shared" si="1"/>
        <v>2585.0000000000027</v>
      </c>
      <c r="T11" s="187">
        <f t="shared" si="1"/>
        <v>2585.0000000000027</v>
      </c>
      <c r="U11" s="187">
        <f t="shared" si="1"/>
        <v>2585.0000000000027</v>
      </c>
      <c r="V11" s="187">
        <f t="shared" si="1"/>
        <v>2585.0000000000027</v>
      </c>
      <c r="W11" s="187">
        <f t="shared" si="1"/>
        <v>2585.0000000000027</v>
      </c>
      <c r="X11" s="187">
        <f t="shared" si="1"/>
        <v>2585.0000000000027</v>
      </c>
      <c r="Y11" s="187">
        <f t="shared" si="1"/>
        <v>2585.0000000000027</v>
      </c>
      <c r="Z11" s="187">
        <f t="shared" si="1"/>
        <v>2843.5000000000032</v>
      </c>
      <c r="AA11" s="187">
        <f t="shared" si="1"/>
        <v>2843.5000000000032</v>
      </c>
      <c r="AB11" s="187">
        <f t="shared" si="1"/>
        <v>2843.5000000000032</v>
      </c>
      <c r="AC11" s="187">
        <f t="shared" si="1"/>
        <v>2843.5000000000032</v>
      </c>
      <c r="AD11" s="187">
        <f t="shared" si="1"/>
        <v>2843.5000000000032</v>
      </c>
      <c r="AE11" s="187">
        <f t="shared" si="1"/>
        <v>2843.5000000000032</v>
      </c>
      <c r="AF11" s="187">
        <f t="shared" si="1"/>
        <v>2843.5000000000032</v>
      </c>
      <c r="AG11" s="187">
        <f t="shared" si="1"/>
        <v>2843.5000000000032</v>
      </c>
      <c r="AH11" s="187">
        <f t="shared" si="1"/>
        <v>2843.5000000000032</v>
      </c>
      <c r="AI11" s="187">
        <f t="shared" si="1"/>
        <v>2843.5000000000032</v>
      </c>
      <c r="AJ11" s="187">
        <f t="shared" si="1"/>
        <v>2843.5000000000032</v>
      </c>
      <c r="AK11" s="187">
        <f t="shared" si="1"/>
        <v>2843.5000000000032</v>
      </c>
      <c r="AL11" s="187">
        <f t="shared" si="1"/>
        <v>3127.850000000004</v>
      </c>
      <c r="AM11" s="187">
        <f t="shared" si="1"/>
        <v>3127.850000000004</v>
      </c>
      <c r="AN11" s="187">
        <f t="shared" si="1"/>
        <v>3127.850000000004</v>
      </c>
      <c r="AO11" s="187">
        <f t="shared" si="1"/>
        <v>3127.850000000004</v>
      </c>
      <c r="AP11" s="187">
        <f t="shared" si="1"/>
        <v>3127.850000000004</v>
      </c>
      <c r="AQ11" s="187">
        <f t="shared" si="1"/>
        <v>3127.850000000004</v>
      </c>
      <c r="AR11" s="187">
        <f t="shared" si="1"/>
        <v>3127.850000000004</v>
      </c>
      <c r="AS11" s="187">
        <f t="shared" si="1"/>
        <v>3127.850000000004</v>
      </c>
      <c r="AT11" s="187">
        <f t="shared" si="1"/>
        <v>3127.850000000004</v>
      </c>
      <c r="AU11" s="187">
        <f t="shared" si="1"/>
        <v>3127.850000000004</v>
      </c>
      <c r="AV11" s="187">
        <f t="shared" si="1"/>
        <v>3127.850000000004</v>
      </c>
      <c r="AW11" s="187">
        <f t="shared" si="1"/>
        <v>3127.850000000004</v>
      </c>
      <c r="AX11" s="187">
        <f t="shared" si="1"/>
        <v>3440.6350000000043</v>
      </c>
      <c r="AY11" s="187">
        <f t="shared" si="1"/>
        <v>3440.6350000000043</v>
      </c>
      <c r="AZ11" s="187">
        <f t="shared" si="1"/>
        <v>3440.6350000000043</v>
      </c>
      <c r="BA11" s="187">
        <f t="shared" si="1"/>
        <v>3440.6350000000043</v>
      </c>
      <c r="BB11" s="187">
        <f t="shared" si="1"/>
        <v>3440.6350000000043</v>
      </c>
      <c r="BC11" s="187">
        <f t="shared" si="1"/>
        <v>3440.6350000000043</v>
      </c>
      <c r="BD11" s="187">
        <f t="shared" si="1"/>
        <v>3440.6350000000043</v>
      </c>
      <c r="BE11" s="187">
        <f t="shared" si="1"/>
        <v>3440.6350000000043</v>
      </c>
      <c r="BF11" s="187">
        <f t="shared" si="1"/>
        <v>3440.6350000000043</v>
      </c>
      <c r="BG11" s="187">
        <f t="shared" si="1"/>
        <v>3440.6350000000043</v>
      </c>
      <c r="BH11" s="187">
        <f t="shared" si="1"/>
        <v>3440.6350000000043</v>
      </c>
      <c r="BI11" s="187">
        <f t="shared" si="1"/>
        <v>3440.6350000000043</v>
      </c>
    </row>
    <row r="12" spans="1:61" x14ac:dyDescent="0.65">
      <c r="A12" s="143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</row>
    <row r="13" spans="1:61" x14ac:dyDescent="0.65">
      <c r="A13" s="143" t="s">
        <v>197</v>
      </c>
      <c r="B13" s="187">
        <f>B9</f>
        <v>44650</v>
      </c>
      <c r="C13" s="187">
        <f t="shared" ref="C13" si="2">C9</f>
        <v>44650</v>
      </c>
      <c r="D13" s="187">
        <f>D9+B11</f>
        <v>47000</v>
      </c>
      <c r="E13" s="187">
        <f t="shared" ref="E13:BI13" si="3">E9+C11</f>
        <v>47000</v>
      </c>
      <c r="F13" s="187">
        <f t="shared" si="3"/>
        <v>47000</v>
      </c>
      <c r="G13" s="187">
        <f t="shared" si="3"/>
        <v>47000</v>
      </c>
      <c r="H13" s="187">
        <f t="shared" si="3"/>
        <v>47000</v>
      </c>
      <c r="I13" s="187">
        <f t="shared" si="3"/>
        <v>47000</v>
      </c>
      <c r="J13" s="187">
        <f t="shared" si="3"/>
        <v>47000</v>
      </c>
      <c r="K13" s="187">
        <f t="shared" si="3"/>
        <v>47000</v>
      </c>
      <c r="L13" s="187">
        <f t="shared" si="3"/>
        <v>47000</v>
      </c>
      <c r="M13" s="187">
        <f t="shared" si="3"/>
        <v>47000</v>
      </c>
      <c r="N13" s="187">
        <f t="shared" si="3"/>
        <v>51465.000000000007</v>
      </c>
      <c r="O13" s="187">
        <f t="shared" si="3"/>
        <v>51465.000000000007</v>
      </c>
      <c r="P13" s="187">
        <f t="shared" si="3"/>
        <v>51700.000000000007</v>
      </c>
      <c r="Q13" s="187">
        <f t="shared" si="3"/>
        <v>51700.000000000007</v>
      </c>
      <c r="R13" s="187">
        <f t="shared" si="3"/>
        <v>51700.000000000007</v>
      </c>
      <c r="S13" s="187">
        <f t="shared" si="3"/>
        <v>51700.000000000007</v>
      </c>
      <c r="T13" s="187">
        <f t="shared" si="3"/>
        <v>51700.000000000007</v>
      </c>
      <c r="U13" s="187">
        <f t="shared" si="3"/>
        <v>51700.000000000007</v>
      </c>
      <c r="V13" s="187">
        <f t="shared" si="3"/>
        <v>51700.000000000007</v>
      </c>
      <c r="W13" s="187">
        <f t="shared" si="3"/>
        <v>51700.000000000007</v>
      </c>
      <c r="X13" s="187">
        <f t="shared" si="3"/>
        <v>51700.000000000007</v>
      </c>
      <c r="Y13" s="187">
        <f t="shared" si="3"/>
        <v>51700.000000000007</v>
      </c>
      <c r="Z13" s="187">
        <f t="shared" si="3"/>
        <v>56611.500000000015</v>
      </c>
      <c r="AA13" s="187">
        <f t="shared" si="3"/>
        <v>56611.500000000015</v>
      </c>
      <c r="AB13" s="187">
        <f t="shared" si="3"/>
        <v>56870.000000000015</v>
      </c>
      <c r="AC13" s="187">
        <f t="shared" si="3"/>
        <v>56870.000000000015</v>
      </c>
      <c r="AD13" s="187">
        <f t="shared" si="3"/>
        <v>56870.000000000015</v>
      </c>
      <c r="AE13" s="187">
        <f t="shared" si="3"/>
        <v>56870.000000000015</v>
      </c>
      <c r="AF13" s="187">
        <f t="shared" si="3"/>
        <v>56870.000000000015</v>
      </c>
      <c r="AG13" s="187">
        <f t="shared" si="3"/>
        <v>56870.000000000015</v>
      </c>
      <c r="AH13" s="187">
        <f t="shared" si="3"/>
        <v>56870.000000000015</v>
      </c>
      <c r="AI13" s="187">
        <f t="shared" si="3"/>
        <v>56870.000000000015</v>
      </c>
      <c r="AJ13" s="187">
        <f t="shared" si="3"/>
        <v>56870.000000000015</v>
      </c>
      <c r="AK13" s="187">
        <f t="shared" si="3"/>
        <v>56870.000000000015</v>
      </c>
      <c r="AL13" s="187">
        <f t="shared" si="3"/>
        <v>62272.650000000016</v>
      </c>
      <c r="AM13" s="187">
        <f t="shared" si="3"/>
        <v>62272.650000000016</v>
      </c>
      <c r="AN13" s="187">
        <f t="shared" si="3"/>
        <v>62557.000000000022</v>
      </c>
      <c r="AO13" s="187">
        <f t="shared" si="3"/>
        <v>62557.000000000022</v>
      </c>
      <c r="AP13" s="187">
        <f t="shared" si="3"/>
        <v>62557.000000000022</v>
      </c>
      <c r="AQ13" s="187">
        <f t="shared" si="3"/>
        <v>62557.000000000022</v>
      </c>
      <c r="AR13" s="187">
        <f t="shared" si="3"/>
        <v>62557.000000000022</v>
      </c>
      <c r="AS13" s="187">
        <f t="shared" si="3"/>
        <v>62557.000000000022</v>
      </c>
      <c r="AT13" s="187">
        <f t="shared" si="3"/>
        <v>62557.000000000022</v>
      </c>
      <c r="AU13" s="187">
        <f t="shared" si="3"/>
        <v>62557.000000000022</v>
      </c>
      <c r="AV13" s="187">
        <f t="shared" si="3"/>
        <v>62557.000000000022</v>
      </c>
      <c r="AW13" s="187">
        <f t="shared" si="3"/>
        <v>62557.000000000022</v>
      </c>
      <c r="AX13" s="187">
        <f t="shared" si="3"/>
        <v>68499.915000000023</v>
      </c>
      <c r="AY13" s="187">
        <f t="shared" si="3"/>
        <v>68499.915000000023</v>
      </c>
      <c r="AZ13" s="187">
        <f t="shared" si="3"/>
        <v>68812.700000000026</v>
      </c>
      <c r="BA13" s="187">
        <f t="shared" si="3"/>
        <v>68812.700000000026</v>
      </c>
      <c r="BB13" s="187">
        <f t="shared" si="3"/>
        <v>68812.700000000026</v>
      </c>
      <c r="BC13" s="187">
        <f t="shared" si="3"/>
        <v>68812.700000000026</v>
      </c>
      <c r="BD13" s="187">
        <f t="shared" si="3"/>
        <v>68812.700000000026</v>
      </c>
      <c r="BE13" s="187">
        <f t="shared" si="3"/>
        <v>68812.700000000026</v>
      </c>
      <c r="BF13" s="187">
        <f t="shared" si="3"/>
        <v>68812.700000000026</v>
      </c>
      <c r="BG13" s="187">
        <f t="shared" si="3"/>
        <v>68812.700000000026</v>
      </c>
      <c r="BH13" s="187">
        <f t="shared" si="3"/>
        <v>68812.700000000026</v>
      </c>
      <c r="BI13" s="187">
        <f t="shared" si="3"/>
        <v>68812.700000000026</v>
      </c>
    </row>
    <row r="14" spans="1:61" x14ac:dyDescent="0.65">
      <c r="A14" s="144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</row>
    <row r="15" spans="1:61" ht="17.100000000000001" thickBot="1" x14ac:dyDescent="0.7">
      <c r="A15" s="145" t="s">
        <v>198</v>
      </c>
      <c r="B15" s="188">
        <f>B11</f>
        <v>2350.0000000000023</v>
      </c>
      <c r="C15" s="188">
        <f>B15+C11</f>
        <v>4700.0000000000045</v>
      </c>
      <c r="D15" s="188">
        <f>C15+D11-B11</f>
        <v>4700.0000000000055</v>
      </c>
      <c r="E15" s="188">
        <f t="shared" ref="E15:BI15" si="4">D15+E11-C11</f>
        <v>4700.0000000000055</v>
      </c>
      <c r="F15" s="188">
        <f t="shared" si="4"/>
        <v>4700.0000000000055</v>
      </c>
      <c r="G15" s="188">
        <f t="shared" si="4"/>
        <v>4700.0000000000055</v>
      </c>
      <c r="H15" s="188">
        <f t="shared" si="4"/>
        <v>4700.0000000000055</v>
      </c>
      <c r="I15" s="188">
        <f t="shared" si="4"/>
        <v>4700.0000000000055</v>
      </c>
      <c r="J15" s="188">
        <f t="shared" si="4"/>
        <v>4700.0000000000055</v>
      </c>
      <c r="K15" s="188">
        <f t="shared" si="4"/>
        <v>4700.0000000000055</v>
      </c>
      <c r="L15" s="188">
        <f t="shared" si="4"/>
        <v>4700.0000000000055</v>
      </c>
      <c r="M15" s="188">
        <f t="shared" si="4"/>
        <v>4700.0000000000055</v>
      </c>
      <c r="N15" s="188">
        <f t="shared" si="4"/>
        <v>4935.0000000000055</v>
      </c>
      <c r="O15" s="188">
        <f t="shared" si="4"/>
        <v>5170.0000000000055</v>
      </c>
      <c r="P15" s="188">
        <f t="shared" si="4"/>
        <v>5170.0000000000055</v>
      </c>
      <c r="Q15" s="188">
        <f t="shared" si="4"/>
        <v>5170.0000000000055</v>
      </c>
      <c r="R15" s="188">
        <f t="shared" si="4"/>
        <v>5170.0000000000055</v>
      </c>
      <c r="S15" s="188">
        <f t="shared" si="4"/>
        <v>5170.0000000000055</v>
      </c>
      <c r="T15" s="188">
        <f t="shared" si="4"/>
        <v>5170.0000000000055</v>
      </c>
      <c r="U15" s="188">
        <f t="shared" si="4"/>
        <v>5170.0000000000055</v>
      </c>
      <c r="V15" s="188">
        <f t="shared" si="4"/>
        <v>5170.0000000000055</v>
      </c>
      <c r="W15" s="188">
        <f t="shared" si="4"/>
        <v>5170.0000000000055</v>
      </c>
      <c r="X15" s="188">
        <f t="shared" si="4"/>
        <v>5170.0000000000055</v>
      </c>
      <c r="Y15" s="188">
        <f t="shared" si="4"/>
        <v>5170.0000000000055</v>
      </c>
      <c r="Z15" s="188">
        <f t="shared" si="4"/>
        <v>5428.5000000000064</v>
      </c>
      <c r="AA15" s="188">
        <f t="shared" si="4"/>
        <v>5687.0000000000064</v>
      </c>
      <c r="AB15" s="188">
        <f t="shared" si="4"/>
        <v>5687.0000000000055</v>
      </c>
      <c r="AC15" s="188">
        <f t="shared" si="4"/>
        <v>5687.0000000000055</v>
      </c>
      <c r="AD15" s="188">
        <f t="shared" si="4"/>
        <v>5687.0000000000055</v>
      </c>
      <c r="AE15" s="188">
        <f t="shared" si="4"/>
        <v>5687.0000000000055</v>
      </c>
      <c r="AF15" s="188">
        <f t="shared" si="4"/>
        <v>5687.0000000000055</v>
      </c>
      <c r="AG15" s="188">
        <f t="shared" si="4"/>
        <v>5687.0000000000055</v>
      </c>
      <c r="AH15" s="188">
        <f t="shared" si="4"/>
        <v>5687.0000000000055</v>
      </c>
      <c r="AI15" s="188">
        <f t="shared" si="4"/>
        <v>5687.0000000000055</v>
      </c>
      <c r="AJ15" s="188">
        <f t="shared" si="4"/>
        <v>5687.0000000000055</v>
      </c>
      <c r="AK15" s="188">
        <f t="shared" si="4"/>
        <v>5687.0000000000055</v>
      </c>
      <c r="AL15" s="188">
        <f t="shared" si="4"/>
        <v>5971.3500000000058</v>
      </c>
      <c r="AM15" s="188">
        <f t="shared" si="4"/>
        <v>6255.7000000000062</v>
      </c>
      <c r="AN15" s="188">
        <f t="shared" si="4"/>
        <v>6255.7000000000062</v>
      </c>
      <c r="AO15" s="188">
        <f t="shared" si="4"/>
        <v>6255.7000000000062</v>
      </c>
      <c r="AP15" s="188">
        <f t="shared" si="4"/>
        <v>6255.7000000000062</v>
      </c>
      <c r="AQ15" s="188">
        <f t="shared" si="4"/>
        <v>6255.7000000000062</v>
      </c>
      <c r="AR15" s="188">
        <f t="shared" si="4"/>
        <v>6255.7000000000062</v>
      </c>
      <c r="AS15" s="188">
        <f t="shared" si="4"/>
        <v>6255.7000000000062</v>
      </c>
      <c r="AT15" s="188">
        <f t="shared" si="4"/>
        <v>6255.7000000000062</v>
      </c>
      <c r="AU15" s="188">
        <f t="shared" si="4"/>
        <v>6255.7000000000062</v>
      </c>
      <c r="AV15" s="188">
        <f t="shared" si="4"/>
        <v>6255.7000000000062</v>
      </c>
      <c r="AW15" s="188">
        <f t="shared" si="4"/>
        <v>6255.7000000000062</v>
      </c>
      <c r="AX15" s="188">
        <f t="shared" si="4"/>
        <v>6568.485000000006</v>
      </c>
      <c r="AY15" s="188">
        <f t="shared" si="4"/>
        <v>6881.2700000000059</v>
      </c>
      <c r="AZ15" s="188">
        <f t="shared" si="4"/>
        <v>6881.2700000000059</v>
      </c>
      <c r="BA15" s="188">
        <f t="shared" si="4"/>
        <v>6881.2700000000059</v>
      </c>
      <c r="BB15" s="188">
        <f t="shared" si="4"/>
        <v>6881.2700000000059</v>
      </c>
      <c r="BC15" s="188">
        <f t="shared" si="4"/>
        <v>6881.2700000000059</v>
      </c>
      <c r="BD15" s="188">
        <f t="shared" si="4"/>
        <v>6881.2700000000059</v>
      </c>
      <c r="BE15" s="188">
        <f t="shared" si="4"/>
        <v>6881.2700000000059</v>
      </c>
      <c r="BF15" s="188">
        <f t="shared" si="4"/>
        <v>6881.2700000000059</v>
      </c>
      <c r="BG15" s="188">
        <f t="shared" si="4"/>
        <v>6881.2700000000059</v>
      </c>
      <c r="BH15" s="188">
        <f t="shared" si="4"/>
        <v>6881.2700000000059</v>
      </c>
      <c r="BI15" s="188">
        <f t="shared" si="4"/>
        <v>6881.2700000000059</v>
      </c>
    </row>
    <row r="16" spans="1:61" ht="17.100000000000001" thickTop="1" x14ac:dyDescent="0.65"/>
    <row r="18" spans="1:61" x14ac:dyDescent="0.65">
      <c r="A18" s="142" t="s">
        <v>206</v>
      </c>
      <c r="B18" s="146">
        <v>0.4</v>
      </c>
    </row>
    <row r="19" spans="1:61" x14ac:dyDescent="0.65">
      <c r="A19" s="142" t="s">
        <v>207</v>
      </c>
      <c r="B19" s="146">
        <f>1-B18</f>
        <v>0.6</v>
      </c>
    </row>
    <row r="20" spans="1:61" x14ac:dyDescent="0.65">
      <c r="A20" s="142" t="s">
        <v>211</v>
      </c>
      <c r="B20" s="142">
        <v>1</v>
      </c>
      <c r="C20" s="142" t="s">
        <v>212</v>
      </c>
    </row>
    <row r="22" spans="1:61" x14ac:dyDescent="0.65">
      <c r="A22" s="78" t="s">
        <v>200</v>
      </c>
      <c r="B22" s="79" t="s">
        <v>21</v>
      </c>
      <c r="C22" s="79" t="s">
        <v>22</v>
      </c>
      <c r="D22" s="79" t="s">
        <v>23</v>
      </c>
      <c r="E22" s="79" t="s">
        <v>24</v>
      </c>
      <c r="F22" s="79" t="s">
        <v>25</v>
      </c>
      <c r="G22" s="79" t="s">
        <v>26</v>
      </c>
      <c r="H22" s="79" t="s">
        <v>27</v>
      </c>
      <c r="I22" s="79" t="s">
        <v>28</v>
      </c>
      <c r="J22" s="79" t="s">
        <v>29</v>
      </c>
      <c r="K22" s="79" t="s">
        <v>30</v>
      </c>
      <c r="L22" s="79" t="s">
        <v>31</v>
      </c>
      <c r="M22" s="79" t="s">
        <v>32</v>
      </c>
      <c r="N22" s="79" t="s">
        <v>54</v>
      </c>
      <c r="O22" s="79" t="s">
        <v>55</v>
      </c>
      <c r="P22" s="79" t="s">
        <v>56</v>
      </c>
      <c r="Q22" s="79" t="s">
        <v>57</v>
      </c>
      <c r="R22" s="79" t="s">
        <v>58</v>
      </c>
      <c r="S22" s="79" t="s">
        <v>59</v>
      </c>
      <c r="T22" s="79" t="s">
        <v>60</v>
      </c>
      <c r="U22" s="79" t="s">
        <v>61</v>
      </c>
      <c r="V22" s="79" t="s">
        <v>62</v>
      </c>
      <c r="W22" s="79" t="s">
        <v>63</v>
      </c>
      <c r="X22" s="79" t="s">
        <v>64</v>
      </c>
      <c r="Y22" s="79" t="s">
        <v>65</v>
      </c>
      <c r="Z22" s="79" t="s">
        <v>66</v>
      </c>
      <c r="AA22" s="79" t="s">
        <v>67</v>
      </c>
      <c r="AB22" s="79" t="s">
        <v>68</v>
      </c>
      <c r="AC22" s="79" t="s">
        <v>69</v>
      </c>
      <c r="AD22" s="79" t="s">
        <v>70</v>
      </c>
      <c r="AE22" s="79" t="s">
        <v>71</v>
      </c>
      <c r="AF22" s="79" t="s">
        <v>72</v>
      </c>
      <c r="AG22" s="79" t="s">
        <v>73</v>
      </c>
      <c r="AH22" s="79" t="s">
        <v>74</v>
      </c>
      <c r="AI22" s="79" t="s">
        <v>75</v>
      </c>
      <c r="AJ22" s="79" t="s">
        <v>76</v>
      </c>
      <c r="AK22" s="79" t="s">
        <v>77</v>
      </c>
      <c r="AL22" s="79" t="s">
        <v>78</v>
      </c>
      <c r="AM22" s="79" t="s">
        <v>79</v>
      </c>
      <c r="AN22" s="79" t="s">
        <v>80</v>
      </c>
      <c r="AO22" s="79" t="s">
        <v>81</v>
      </c>
      <c r="AP22" s="79" t="s">
        <v>82</v>
      </c>
      <c r="AQ22" s="79" t="s">
        <v>83</v>
      </c>
      <c r="AR22" s="79" t="s">
        <v>84</v>
      </c>
      <c r="AS22" s="79" t="s">
        <v>85</v>
      </c>
      <c r="AT22" s="79" t="s">
        <v>86</v>
      </c>
      <c r="AU22" s="79" t="s">
        <v>87</v>
      </c>
      <c r="AV22" s="79" t="s">
        <v>88</v>
      </c>
      <c r="AW22" s="79" t="s">
        <v>89</v>
      </c>
      <c r="AX22" s="79" t="s">
        <v>90</v>
      </c>
      <c r="AY22" s="79" t="s">
        <v>91</v>
      </c>
      <c r="AZ22" s="79" t="s">
        <v>92</v>
      </c>
      <c r="BA22" s="79" t="s">
        <v>93</v>
      </c>
      <c r="BB22" s="79" t="s">
        <v>94</v>
      </c>
      <c r="BC22" s="79" t="s">
        <v>95</v>
      </c>
      <c r="BD22" s="79" t="s">
        <v>96</v>
      </c>
      <c r="BE22" s="79" t="s">
        <v>97</v>
      </c>
      <c r="BF22" s="79" t="s">
        <v>98</v>
      </c>
      <c r="BG22" s="79" t="s">
        <v>99</v>
      </c>
      <c r="BH22" s="79" t="s">
        <v>100</v>
      </c>
      <c r="BI22" s="79" t="s">
        <v>101</v>
      </c>
    </row>
    <row r="23" spans="1:61" x14ac:dyDescent="0.65">
      <c r="A23" s="143" t="s">
        <v>208</v>
      </c>
      <c r="B23" s="187">
        <f>'Inventory Schedule'!B6</f>
        <v>27025</v>
      </c>
      <c r="C23" s="187">
        <f>'Inventory Schedule'!C6</f>
        <v>11750</v>
      </c>
      <c r="D23" s="187">
        <f>'Inventory Schedule'!D6</f>
        <v>11750</v>
      </c>
      <c r="E23" s="187">
        <f>'Inventory Schedule'!E6</f>
        <v>11750</v>
      </c>
      <c r="F23" s="187">
        <f>'Inventory Schedule'!F6</f>
        <v>11750</v>
      </c>
      <c r="G23" s="187">
        <f>'Inventory Schedule'!G6</f>
        <v>11750</v>
      </c>
      <c r="H23" s="187">
        <f>'Inventory Schedule'!H6</f>
        <v>11750</v>
      </c>
      <c r="I23" s="187">
        <f>'Inventory Schedule'!I6</f>
        <v>11750</v>
      </c>
      <c r="J23" s="187">
        <f>'Inventory Schedule'!J6</f>
        <v>11750</v>
      </c>
      <c r="K23" s="187">
        <f>'Inventory Schedule'!K6</f>
        <v>11750</v>
      </c>
      <c r="L23" s="187">
        <f>'Inventory Schedule'!L6</f>
        <v>11750</v>
      </c>
      <c r="M23" s="187">
        <f>'Inventory Schedule'!M6</f>
        <v>11750</v>
      </c>
      <c r="N23" s="187">
        <f>'Inventory Schedule'!N6</f>
        <v>14452.500000000007</v>
      </c>
      <c r="O23" s="187">
        <f>'Inventory Schedule'!O6</f>
        <v>12925.000000000004</v>
      </c>
      <c r="P23" s="187">
        <f>'Inventory Schedule'!P6</f>
        <v>12925.000000000004</v>
      </c>
      <c r="Q23" s="187">
        <f>'Inventory Schedule'!Q6</f>
        <v>12925.000000000004</v>
      </c>
      <c r="R23" s="187">
        <f>'Inventory Schedule'!R6</f>
        <v>12925.000000000004</v>
      </c>
      <c r="S23" s="187">
        <f>'Inventory Schedule'!S6</f>
        <v>12925.000000000004</v>
      </c>
      <c r="T23" s="187">
        <f>'Inventory Schedule'!T6</f>
        <v>12925.000000000004</v>
      </c>
      <c r="U23" s="187">
        <f>'Inventory Schedule'!U6</f>
        <v>12925.000000000004</v>
      </c>
      <c r="V23" s="187">
        <f>'Inventory Schedule'!V6</f>
        <v>12925.000000000004</v>
      </c>
      <c r="W23" s="187">
        <f>'Inventory Schedule'!W6</f>
        <v>12925.000000000004</v>
      </c>
      <c r="X23" s="187">
        <f>'Inventory Schedule'!X6</f>
        <v>12925.000000000004</v>
      </c>
      <c r="Y23" s="187">
        <f>'Inventory Schedule'!Y6</f>
        <v>12925.000000000004</v>
      </c>
      <c r="Z23" s="187">
        <f>'Inventory Schedule'!Z6</f>
        <v>15897.750000000004</v>
      </c>
      <c r="AA23" s="187">
        <f>'Inventory Schedule'!AA6</f>
        <v>14217.500000000004</v>
      </c>
      <c r="AB23" s="187">
        <f>'Inventory Schedule'!AB6</f>
        <v>14217.500000000004</v>
      </c>
      <c r="AC23" s="187">
        <f>'Inventory Schedule'!AC6</f>
        <v>14217.500000000004</v>
      </c>
      <c r="AD23" s="187">
        <f>'Inventory Schedule'!AD6</f>
        <v>14217.500000000004</v>
      </c>
      <c r="AE23" s="187">
        <f>'Inventory Schedule'!AE6</f>
        <v>14217.500000000004</v>
      </c>
      <c r="AF23" s="187">
        <f>'Inventory Schedule'!AF6</f>
        <v>14217.500000000004</v>
      </c>
      <c r="AG23" s="187">
        <f>'Inventory Schedule'!AG6</f>
        <v>14217.500000000004</v>
      </c>
      <c r="AH23" s="187">
        <f>'Inventory Schedule'!AH6</f>
        <v>14217.500000000004</v>
      </c>
      <c r="AI23" s="187">
        <f>'Inventory Schedule'!AI6</f>
        <v>14217.500000000004</v>
      </c>
      <c r="AJ23" s="187">
        <f>'Inventory Schedule'!AJ6</f>
        <v>14217.500000000004</v>
      </c>
      <c r="AK23" s="187">
        <f>'Inventory Schedule'!AK6</f>
        <v>14217.500000000004</v>
      </c>
      <c r="AL23" s="187">
        <f>'Inventory Schedule'!AL6</f>
        <v>17487.525000000012</v>
      </c>
      <c r="AM23" s="187">
        <f>'Inventory Schedule'!AM6</f>
        <v>15639.250000000007</v>
      </c>
      <c r="AN23" s="187">
        <f>'Inventory Schedule'!AN6</f>
        <v>15639.250000000007</v>
      </c>
      <c r="AO23" s="187">
        <f>'Inventory Schedule'!AO6</f>
        <v>15639.250000000007</v>
      </c>
      <c r="AP23" s="187">
        <f>'Inventory Schedule'!AP6</f>
        <v>15639.250000000007</v>
      </c>
      <c r="AQ23" s="187">
        <f>'Inventory Schedule'!AQ6</f>
        <v>15639.250000000007</v>
      </c>
      <c r="AR23" s="187">
        <f>'Inventory Schedule'!AR6</f>
        <v>15639.250000000007</v>
      </c>
      <c r="AS23" s="187">
        <f>'Inventory Schedule'!AS6</f>
        <v>15639.250000000007</v>
      </c>
      <c r="AT23" s="187">
        <f>'Inventory Schedule'!AT6</f>
        <v>15639.250000000007</v>
      </c>
      <c r="AU23" s="187">
        <f>'Inventory Schedule'!AU6</f>
        <v>15639.250000000007</v>
      </c>
      <c r="AV23" s="187">
        <f>'Inventory Schedule'!AV6</f>
        <v>15639.250000000007</v>
      </c>
      <c r="AW23" s="187">
        <f>'Inventory Schedule'!AW6</f>
        <v>15639.250000000007</v>
      </c>
      <c r="AX23" s="187">
        <f>'Inventory Schedule'!AX6</f>
        <v>19236.277500000011</v>
      </c>
      <c r="AY23" s="187">
        <f>'Inventory Schedule'!AY6</f>
        <v>17203.17500000001</v>
      </c>
      <c r="AZ23" s="187">
        <f>'Inventory Schedule'!AZ6</f>
        <v>17203.17500000001</v>
      </c>
      <c r="BA23" s="187">
        <f>'Inventory Schedule'!BA6</f>
        <v>17203.17500000001</v>
      </c>
      <c r="BB23" s="187">
        <f>'Inventory Schedule'!BB6</f>
        <v>17203.17500000001</v>
      </c>
      <c r="BC23" s="187">
        <f>'Inventory Schedule'!BC6</f>
        <v>17203.17500000001</v>
      </c>
      <c r="BD23" s="187">
        <f>'Inventory Schedule'!BD6</f>
        <v>17203.17500000001</v>
      </c>
      <c r="BE23" s="187">
        <f>'Inventory Schedule'!BE6</f>
        <v>17203.17500000001</v>
      </c>
      <c r="BF23" s="187">
        <f>'Inventory Schedule'!BF6</f>
        <v>17203.17500000001</v>
      </c>
      <c r="BG23" s="187">
        <f>'Inventory Schedule'!BG6</f>
        <v>17203.17500000001</v>
      </c>
      <c r="BH23" s="187">
        <f>'Inventory Schedule'!BH6</f>
        <v>17203.17500000001</v>
      </c>
      <c r="BI23" s="187">
        <f>'Inventory Schedule'!BI6</f>
        <v>17203.17500000001</v>
      </c>
    </row>
    <row r="24" spans="1:61" x14ac:dyDescent="0.65">
      <c r="A24" s="143"/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</row>
    <row r="25" spans="1:61" x14ac:dyDescent="0.65">
      <c r="A25" s="143" t="s">
        <v>205</v>
      </c>
      <c r="B25" s="187">
        <f>B23*$B$18</f>
        <v>10810</v>
      </c>
      <c r="C25" s="187">
        <f t="shared" ref="C25:BI25" si="5">C23*$B$18</f>
        <v>4700</v>
      </c>
      <c r="D25" s="187">
        <f t="shared" si="5"/>
        <v>4700</v>
      </c>
      <c r="E25" s="187">
        <f t="shared" si="5"/>
        <v>4700</v>
      </c>
      <c r="F25" s="187">
        <f t="shared" si="5"/>
        <v>4700</v>
      </c>
      <c r="G25" s="187">
        <f t="shared" si="5"/>
        <v>4700</v>
      </c>
      <c r="H25" s="187">
        <f t="shared" si="5"/>
        <v>4700</v>
      </c>
      <c r="I25" s="187">
        <f t="shared" si="5"/>
        <v>4700</v>
      </c>
      <c r="J25" s="187">
        <f t="shared" si="5"/>
        <v>4700</v>
      </c>
      <c r="K25" s="187">
        <f t="shared" si="5"/>
        <v>4700</v>
      </c>
      <c r="L25" s="187">
        <f t="shared" si="5"/>
        <v>4700</v>
      </c>
      <c r="M25" s="187">
        <f t="shared" si="5"/>
        <v>4700</v>
      </c>
      <c r="N25" s="187">
        <f t="shared" si="5"/>
        <v>5781.0000000000036</v>
      </c>
      <c r="O25" s="187">
        <f t="shared" si="5"/>
        <v>5170.0000000000018</v>
      </c>
      <c r="P25" s="187">
        <f t="shared" si="5"/>
        <v>5170.0000000000018</v>
      </c>
      <c r="Q25" s="187">
        <f t="shared" si="5"/>
        <v>5170.0000000000018</v>
      </c>
      <c r="R25" s="187">
        <f t="shared" si="5"/>
        <v>5170.0000000000018</v>
      </c>
      <c r="S25" s="187">
        <f t="shared" si="5"/>
        <v>5170.0000000000018</v>
      </c>
      <c r="T25" s="187">
        <f t="shared" si="5"/>
        <v>5170.0000000000018</v>
      </c>
      <c r="U25" s="187">
        <f t="shared" si="5"/>
        <v>5170.0000000000018</v>
      </c>
      <c r="V25" s="187">
        <f t="shared" si="5"/>
        <v>5170.0000000000018</v>
      </c>
      <c r="W25" s="187">
        <f t="shared" si="5"/>
        <v>5170.0000000000018</v>
      </c>
      <c r="X25" s="187">
        <f t="shared" si="5"/>
        <v>5170.0000000000018</v>
      </c>
      <c r="Y25" s="187">
        <f t="shared" si="5"/>
        <v>5170.0000000000018</v>
      </c>
      <c r="Z25" s="187">
        <f t="shared" si="5"/>
        <v>6359.1000000000022</v>
      </c>
      <c r="AA25" s="187">
        <f t="shared" si="5"/>
        <v>5687.0000000000018</v>
      </c>
      <c r="AB25" s="187">
        <f t="shared" si="5"/>
        <v>5687.0000000000018</v>
      </c>
      <c r="AC25" s="187">
        <f t="shared" si="5"/>
        <v>5687.0000000000018</v>
      </c>
      <c r="AD25" s="187">
        <f t="shared" si="5"/>
        <v>5687.0000000000018</v>
      </c>
      <c r="AE25" s="187">
        <f t="shared" si="5"/>
        <v>5687.0000000000018</v>
      </c>
      <c r="AF25" s="187">
        <f t="shared" si="5"/>
        <v>5687.0000000000018</v>
      </c>
      <c r="AG25" s="187">
        <f t="shared" si="5"/>
        <v>5687.0000000000018</v>
      </c>
      <c r="AH25" s="187">
        <f t="shared" si="5"/>
        <v>5687.0000000000018</v>
      </c>
      <c r="AI25" s="187">
        <f t="shared" si="5"/>
        <v>5687.0000000000018</v>
      </c>
      <c r="AJ25" s="187">
        <f t="shared" si="5"/>
        <v>5687.0000000000018</v>
      </c>
      <c r="AK25" s="187">
        <f t="shared" si="5"/>
        <v>5687.0000000000018</v>
      </c>
      <c r="AL25" s="187">
        <f t="shared" si="5"/>
        <v>6995.0100000000057</v>
      </c>
      <c r="AM25" s="187">
        <f t="shared" si="5"/>
        <v>6255.7000000000035</v>
      </c>
      <c r="AN25" s="187">
        <f t="shared" si="5"/>
        <v>6255.7000000000035</v>
      </c>
      <c r="AO25" s="187">
        <f t="shared" si="5"/>
        <v>6255.7000000000035</v>
      </c>
      <c r="AP25" s="187">
        <f t="shared" si="5"/>
        <v>6255.7000000000035</v>
      </c>
      <c r="AQ25" s="187">
        <f t="shared" si="5"/>
        <v>6255.7000000000035</v>
      </c>
      <c r="AR25" s="187">
        <f t="shared" si="5"/>
        <v>6255.7000000000035</v>
      </c>
      <c r="AS25" s="187">
        <f t="shared" si="5"/>
        <v>6255.7000000000035</v>
      </c>
      <c r="AT25" s="187">
        <f t="shared" si="5"/>
        <v>6255.7000000000035</v>
      </c>
      <c r="AU25" s="187">
        <f t="shared" si="5"/>
        <v>6255.7000000000035</v>
      </c>
      <c r="AV25" s="187">
        <f t="shared" si="5"/>
        <v>6255.7000000000035</v>
      </c>
      <c r="AW25" s="187">
        <f t="shared" si="5"/>
        <v>6255.7000000000035</v>
      </c>
      <c r="AX25" s="187">
        <f t="shared" si="5"/>
        <v>7694.511000000005</v>
      </c>
      <c r="AY25" s="187">
        <f t="shared" si="5"/>
        <v>6881.2700000000041</v>
      </c>
      <c r="AZ25" s="187">
        <f t="shared" si="5"/>
        <v>6881.2700000000041</v>
      </c>
      <c r="BA25" s="187">
        <f t="shared" si="5"/>
        <v>6881.2700000000041</v>
      </c>
      <c r="BB25" s="187">
        <f t="shared" si="5"/>
        <v>6881.2700000000041</v>
      </c>
      <c r="BC25" s="187">
        <f t="shared" si="5"/>
        <v>6881.2700000000041</v>
      </c>
      <c r="BD25" s="187">
        <f t="shared" si="5"/>
        <v>6881.2700000000041</v>
      </c>
      <c r="BE25" s="187">
        <f t="shared" si="5"/>
        <v>6881.2700000000041</v>
      </c>
      <c r="BF25" s="187">
        <f t="shared" si="5"/>
        <v>6881.2700000000041</v>
      </c>
      <c r="BG25" s="187">
        <f t="shared" si="5"/>
        <v>6881.2700000000041</v>
      </c>
      <c r="BH25" s="187">
        <f t="shared" si="5"/>
        <v>6881.2700000000041</v>
      </c>
      <c r="BI25" s="187">
        <f t="shared" si="5"/>
        <v>6881.2700000000041</v>
      </c>
    </row>
    <row r="26" spans="1:61" x14ac:dyDescent="0.65">
      <c r="A26" s="14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</row>
    <row r="27" spans="1:61" x14ac:dyDescent="0.65">
      <c r="A27" s="143" t="s">
        <v>209</v>
      </c>
      <c r="B27" s="187">
        <f>B23*$B$19</f>
        <v>16215</v>
      </c>
      <c r="C27" s="187">
        <f t="shared" ref="C27:BI27" si="6">C23*$B$19</f>
        <v>7050</v>
      </c>
      <c r="D27" s="187">
        <f t="shared" si="6"/>
        <v>7050</v>
      </c>
      <c r="E27" s="187">
        <f t="shared" si="6"/>
        <v>7050</v>
      </c>
      <c r="F27" s="187">
        <f t="shared" si="6"/>
        <v>7050</v>
      </c>
      <c r="G27" s="187">
        <f t="shared" si="6"/>
        <v>7050</v>
      </c>
      <c r="H27" s="187">
        <f t="shared" si="6"/>
        <v>7050</v>
      </c>
      <c r="I27" s="187">
        <f t="shared" si="6"/>
        <v>7050</v>
      </c>
      <c r="J27" s="187">
        <f t="shared" si="6"/>
        <v>7050</v>
      </c>
      <c r="K27" s="187">
        <f t="shared" si="6"/>
        <v>7050</v>
      </c>
      <c r="L27" s="187">
        <f t="shared" si="6"/>
        <v>7050</v>
      </c>
      <c r="M27" s="187">
        <f t="shared" si="6"/>
        <v>7050</v>
      </c>
      <c r="N27" s="187">
        <f t="shared" si="6"/>
        <v>8671.5000000000036</v>
      </c>
      <c r="O27" s="187">
        <f t="shared" si="6"/>
        <v>7755.0000000000018</v>
      </c>
      <c r="P27" s="187">
        <f t="shared" si="6"/>
        <v>7755.0000000000018</v>
      </c>
      <c r="Q27" s="187">
        <f t="shared" si="6"/>
        <v>7755.0000000000018</v>
      </c>
      <c r="R27" s="187">
        <f t="shared" si="6"/>
        <v>7755.0000000000018</v>
      </c>
      <c r="S27" s="187">
        <f t="shared" si="6"/>
        <v>7755.0000000000018</v>
      </c>
      <c r="T27" s="187">
        <f t="shared" si="6"/>
        <v>7755.0000000000018</v>
      </c>
      <c r="U27" s="187">
        <f t="shared" si="6"/>
        <v>7755.0000000000018</v>
      </c>
      <c r="V27" s="187">
        <f t="shared" si="6"/>
        <v>7755.0000000000018</v>
      </c>
      <c r="W27" s="187">
        <f t="shared" si="6"/>
        <v>7755.0000000000018</v>
      </c>
      <c r="X27" s="187">
        <f t="shared" si="6"/>
        <v>7755.0000000000018</v>
      </c>
      <c r="Y27" s="187">
        <f t="shared" si="6"/>
        <v>7755.0000000000018</v>
      </c>
      <c r="Z27" s="187">
        <f t="shared" si="6"/>
        <v>9538.6500000000015</v>
      </c>
      <c r="AA27" s="187">
        <f t="shared" si="6"/>
        <v>8530.5000000000018</v>
      </c>
      <c r="AB27" s="187">
        <f t="shared" si="6"/>
        <v>8530.5000000000018</v>
      </c>
      <c r="AC27" s="187">
        <f t="shared" si="6"/>
        <v>8530.5000000000018</v>
      </c>
      <c r="AD27" s="187">
        <f t="shared" si="6"/>
        <v>8530.5000000000018</v>
      </c>
      <c r="AE27" s="187">
        <f t="shared" si="6"/>
        <v>8530.5000000000018</v>
      </c>
      <c r="AF27" s="187">
        <f t="shared" si="6"/>
        <v>8530.5000000000018</v>
      </c>
      <c r="AG27" s="187">
        <f t="shared" si="6"/>
        <v>8530.5000000000018</v>
      </c>
      <c r="AH27" s="187">
        <f t="shared" si="6"/>
        <v>8530.5000000000018</v>
      </c>
      <c r="AI27" s="187">
        <f t="shared" si="6"/>
        <v>8530.5000000000018</v>
      </c>
      <c r="AJ27" s="187">
        <f t="shared" si="6"/>
        <v>8530.5000000000018</v>
      </c>
      <c r="AK27" s="187">
        <f t="shared" si="6"/>
        <v>8530.5000000000018</v>
      </c>
      <c r="AL27" s="187">
        <f t="shared" si="6"/>
        <v>10492.515000000007</v>
      </c>
      <c r="AM27" s="187">
        <f t="shared" si="6"/>
        <v>9383.5500000000047</v>
      </c>
      <c r="AN27" s="187">
        <f t="shared" si="6"/>
        <v>9383.5500000000047</v>
      </c>
      <c r="AO27" s="187">
        <f t="shared" si="6"/>
        <v>9383.5500000000047</v>
      </c>
      <c r="AP27" s="187">
        <f t="shared" si="6"/>
        <v>9383.5500000000047</v>
      </c>
      <c r="AQ27" s="187">
        <f t="shared" si="6"/>
        <v>9383.5500000000047</v>
      </c>
      <c r="AR27" s="187">
        <f t="shared" si="6"/>
        <v>9383.5500000000047</v>
      </c>
      <c r="AS27" s="187">
        <f t="shared" si="6"/>
        <v>9383.5500000000047</v>
      </c>
      <c r="AT27" s="187">
        <f t="shared" si="6"/>
        <v>9383.5500000000047</v>
      </c>
      <c r="AU27" s="187">
        <f t="shared" si="6"/>
        <v>9383.5500000000047</v>
      </c>
      <c r="AV27" s="187">
        <f t="shared" si="6"/>
        <v>9383.5500000000047</v>
      </c>
      <c r="AW27" s="187">
        <f t="shared" si="6"/>
        <v>9383.5500000000047</v>
      </c>
      <c r="AX27" s="187">
        <f t="shared" si="6"/>
        <v>11541.766500000007</v>
      </c>
      <c r="AY27" s="187">
        <f t="shared" si="6"/>
        <v>10321.905000000006</v>
      </c>
      <c r="AZ27" s="187">
        <f t="shared" si="6"/>
        <v>10321.905000000006</v>
      </c>
      <c r="BA27" s="187">
        <f t="shared" si="6"/>
        <v>10321.905000000006</v>
      </c>
      <c r="BB27" s="187">
        <f t="shared" si="6"/>
        <v>10321.905000000006</v>
      </c>
      <c r="BC27" s="187">
        <f t="shared" si="6"/>
        <v>10321.905000000006</v>
      </c>
      <c r="BD27" s="187">
        <f t="shared" si="6"/>
        <v>10321.905000000006</v>
      </c>
      <c r="BE27" s="187">
        <f t="shared" si="6"/>
        <v>10321.905000000006</v>
      </c>
      <c r="BF27" s="187">
        <f t="shared" si="6"/>
        <v>10321.905000000006</v>
      </c>
      <c r="BG27" s="187">
        <f t="shared" si="6"/>
        <v>10321.905000000006</v>
      </c>
      <c r="BH27" s="187">
        <f t="shared" si="6"/>
        <v>10321.905000000006</v>
      </c>
      <c r="BI27" s="187">
        <f t="shared" si="6"/>
        <v>10321.905000000006</v>
      </c>
    </row>
    <row r="28" spans="1:61" x14ac:dyDescent="0.65">
      <c r="A28" s="14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</row>
    <row r="29" spans="1:61" x14ac:dyDescent="0.65">
      <c r="A29" s="143" t="s">
        <v>210</v>
      </c>
      <c r="B29" s="187">
        <f>B25</f>
        <v>10810</v>
      </c>
      <c r="C29" s="187">
        <f>C25+B27</f>
        <v>20915</v>
      </c>
      <c r="D29" s="187">
        <f t="shared" ref="D29:BI29" si="7">D25+C27</f>
        <v>11750</v>
      </c>
      <c r="E29" s="187">
        <f t="shared" si="7"/>
        <v>11750</v>
      </c>
      <c r="F29" s="187">
        <f t="shared" si="7"/>
        <v>11750</v>
      </c>
      <c r="G29" s="187">
        <f t="shared" si="7"/>
        <v>11750</v>
      </c>
      <c r="H29" s="187">
        <f t="shared" si="7"/>
        <v>11750</v>
      </c>
      <c r="I29" s="187">
        <f t="shared" si="7"/>
        <v>11750</v>
      </c>
      <c r="J29" s="187">
        <f t="shared" si="7"/>
        <v>11750</v>
      </c>
      <c r="K29" s="187">
        <f t="shared" si="7"/>
        <v>11750</v>
      </c>
      <c r="L29" s="187">
        <f t="shared" si="7"/>
        <v>11750</v>
      </c>
      <c r="M29" s="187">
        <f t="shared" si="7"/>
        <v>11750</v>
      </c>
      <c r="N29" s="187">
        <f t="shared" si="7"/>
        <v>12831.000000000004</v>
      </c>
      <c r="O29" s="187">
        <f t="shared" si="7"/>
        <v>13841.500000000005</v>
      </c>
      <c r="P29" s="187">
        <f t="shared" si="7"/>
        <v>12925.000000000004</v>
      </c>
      <c r="Q29" s="187">
        <f t="shared" si="7"/>
        <v>12925.000000000004</v>
      </c>
      <c r="R29" s="187">
        <f t="shared" si="7"/>
        <v>12925.000000000004</v>
      </c>
      <c r="S29" s="187">
        <f t="shared" si="7"/>
        <v>12925.000000000004</v>
      </c>
      <c r="T29" s="187">
        <f t="shared" si="7"/>
        <v>12925.000000000004</v>
      </c>
      <c r="U29" s="187">
        <f t="shared" si="7"/>
        <v>12925.000000000004</v>
      </c>
      <c r="V29" s="187">
        <f t="shared" si="7"/>
        <v>12925.000000000004</v>
      </c>
      <c r="W29" s="187">
        <f t="shared" si="7"/>
        <v>12925.000000000004</v>
      </c>
      <c r="X29" s="187">
        <f t="shared" si="7"/>
        <v>12925.000000000004</v>
      </c>
      <c r="Y29" s="187">
        <f t="shared" si="7"/>
        <v>12925.000000000004</v>
      </c>
      <c r="Z29" s="187">
        <f t="shared" si="7"/>
        <v>14114.100000000004</v>
      </c>
      <c r="AA29" s="187">
        <f t="shared" si="7"/>
        <v>15225.650000000003</v>
      </c>
      <c r="AB29" s="187">
        <f t="shared" si="7"/>
        <v>14217.500000000004</v>
      </c>
      <c r="AC29" s="187">
        <f t="shared" si="7"/>
        <v>14217.500000000004</v>
      </c>
      <c r="AD29" s="187">
        <f t="shared" si="7"/>
        <v>14217.500000000004</v>
      </c>
      <c r="AE29" s="187">
        <f t="shared" si="7"/>
        <v>14217.500000000004</v>
      </c>
      <c r="AF29" s="187">
        <f t="shared" si="7"/>
        <v>14217.500000000004</v>
      </c>
      <c r="AG29" s="187">
        <f t="shared" si="7"/>
        <v>14217.500000000004</v>
      </c>
      <c r="AH29" s="187">
        <f t="shared" si="7"/>
        <v>14217.500000000004</v>
      </c>
      <c r="AI29" s="187">
        <f t="shared" si="7"/>
        <v>14217.500000000004</v>
      </c>
      <c r="AJ29" s="187">
        <f t="shared" si="7"/>
        <v>14217.500000000004</v>
      </c>
      <c r="AK29" s="187">
        <f t="shared" si="7"/>
        <v>14217.500000000004</v>
      </c>
      <c r="AL29" s="187">
        <f t="shared" si="7"/>
        <v>15525.510000000007</v>
      </c>
      <c r="AM29" s="187">
        <f t="shared" si="7"/>
        <v>16748.215000000011</v>
      </c>
      <c r="AN29" s="187">
        <f t="shared" si="7"/>
        <v>15639.250000000007</v>
      </c>
      <c r="AO29" s="187">
        <f t="shared" si="7"/>
        <v>15639.250000000007</v>
      </c>
      <c r="AP29" s="187">
        <f t="shared" si="7"/>
        <v>15639.250000000007</v>
      </c>
      <c r="AQ29" s="187">
        <f t="shared" si="7"/>
        <v>15639.250000000007</v>
      </c>
      <c r="AR29" s="187">
        <f t="shared" si="7"/>
        <v>15639.250000000007</v>
      </c>
      <c r="AS29" s="187">
        <f t="shared" si="7"/>
        <v>15639.250000000007</v>
      </c>
      <c r="AT29" s="187">
        <f t="shared" si="7"/>
        <v>15639.250000000007</v>
      </c>
      <c r="AU29" s="187">
        <f t="shared" si="7"/>
        <v>15639.250000000007</v>
      </c>
      <c r="AV29" s="187">
        <f t="shared" si="7"/>
        <v>15639.250000000007</v>
      </c>
      <c r="AW29" s="187">
        <f t="shared" si="7"/>
        <v>15639.250000000007</v>
      </c>
      <c r="AX29" s="187">
        <f t="shared" si="7"/>
        <v>17078.061000000009</v>
      </c>
      <c r="AY29" s="187">
        <f t="shared" si="7"/>
        <v>18423.036500000009</v>
      </c>
      <c r="AZ29" s="187">
        <f t="shared" si="7"/>
        <v>17203.17500000001</v>
      </c>
      <c r="BA29" s="187">
        <f t="shared" si="7"/>
        <v>17203.17500000001</v>
      </c>
      <c r="BB29" s="187">
        <f t="shared" si="7"/>
        <v>17203.17500000001</v>
      </c>
      <c r="BC29" s="187">
        <f t="shared" si="7"/>
        <v>17203.17500000001</v>
      </c>
      <c r="BD29" s="187">
        <f t="shared" si="7"/>
        <v>17203.17500000001</v>
      </c>
      <c r="BE29" s="187">
        <f t="shared" si="7"/>
        <v>17203.17500000001</v>
      </c>
      <c r="BF29" s="187">
        <f t="shared" si="7"/>
        <v>17203.17500000001</v>
      </c>
      <c r="BG29" s="187">
        <f t="shared" si="7"/>
        <v>17203.17500000001</v>
      </c>
      <c r="BH29" s="187">
        <f t="shared" si="7"/>
        <v>17203.17500000001</v>
      </c>
      <c r="BI29" s="187">
        <f t="shared" si="7"/>
        <v>17203.17500000001</v>
      </c>
    </row>
    <row r="30" spans="1:61" x14ac:dyDescent="0.65">
      <c r="A30" s="144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</row>
    <row r="31" spans="1:61" ht="17.100000000000001" thickBot="1" x14ac:dyDescent="0.7">
      <c r="A31" s="145" t="s">
        <v>177</v>
      </c>
      <c r="B31" s="188">
        <f>B27</f>
        <v>16215</v>
      </c>
      <c r="C31" s="188">
        <f>B31+C27-B27</f>
        <v>7050</v>
      </c>
      <c r="D31" s="188">
        <f t="shared" ref="D31:BI31" si="8">C31+D27-C27</f>
        <v>7050</v>
      </c>
      <c r="E31" s="188">
        <f t="shared" si="8"/>
        <v>7050</v>
      </c>
      <c r="F31" s="188">
        <f t="shared" si="8"/>
        <v>7050</v>
      </c>
      <c r="G31" s="188">
        <f t="shared" si="8"/>
        <v>7050</v>
      </c>
      <c r="H31" s="188">
        <f t="shared" si="8"/>
        <v>7050</v>
      </c>
      <c r="I31" s="188">
        <f t="shared" si="8"/>
        <v>7050</v>
      </c>
      <c r="J31" s="188">
        <f t="shared" si="8"/>
        <v>7050</v>
      </c>
      <c r="K31" s="188">
        <f t="shared" si="8"/>
        <v>7050</v>
      </c>
      <c r="L31" s="188">
        <f t="shared" si="8"/>
        <v>7050</v>
      </c>
      <c r="M31" s="188">
        <f t="shared" si="8"/>
        <v>7050</v>
      </c>
      <c r="N31" s="188">
        <f t="shared" si="8"/>
        <v>8671.5000000000036</v>
      </c>
      <c r="O31" s="188">
        <f t="shared" si="8"/>
        <v>7755.0000000000036</v>
      </c>
      <c r="P31" s="188">
        <f t="shared" si="8"/>
        <v>7755.0000000000036</v>
      </c>
      <c r="Q31" s="188">
        <f t="shared" si="8"/>
        <v>7755.0000000000036</v>
      </c>
      <c r="R31" s="188">
        <f t="shared" si="8"/>
        <v>7755.0000000000036</v>
      </c>
      <c r="S31" s="188">
        <f t="shared" si="8"/>
        <v>7755.0000000000036</v>
      </c>
      <c r="T31" s="188">
        <f t="shared" si="8"/>
        <v>7755.0000000000036</v>
      </c>
      <c r="U31" s="188">
        <f t="shared" si="8"/>
        <v>7755.0000000000036</v>
      </c>
      <c r="V31" s="188">
        <f t="shared" si="8"/>
        <v>7755.0000000000036</v>
      </c>
      <c r="W31" s="188">
        <f t="shared" si="8"/>
        <v>7755.0000000000036</v>
      </c>
      <c r="X31" s="188">
        <f t="shared" si="8"/>
        <v>7755.0000000000036</v>
      </c>
      <c r="Y31" s="188">
        <f t="shared" si="8"/>
        <v>7755.0000000000036</v>
      </c>
      <c r="Z31" s="188">
        <f t="shared" si="8"/>
        <v>9538.6500000000033</v>
      </c>
      <c r="AA31" s="188">
        <f t="shared" si="8"/>
        <v>8530.5000000000036</v>
      </c>
      <c r="AB31" s="188">
        <f t="shared" si="8"/>
        <v>8530.5000000000055</v>
      </c>
      <c r="AC31" s="188">
        <f t="shared" si="8"/>
        <v>8530.5000000000055</v>
      </c>
      <c r="AD31" s="188">
        <f t="shared" si="8"/>
        <v>8530.5000000000055</v>
      </c>
      <c r="AE31" s="188">
        <f t="shared" si="8"/>
        <v>8530.5000000000055</v>
      </c>
      <c r="AF31" s="188">
        <f t="shared" si="8"/>
        <v>8530.5000000000055</v>
      </c>
      <c r="AG31" s="188">
        <f t="shared" si="8"/>
        <v>8530.5000000000055</v>
      </c>
      <c r="AH31" s="188">
        <f t="shared" si="8"/>
        <v>8530.5000000000055</v>
      </c>
      <c r="AI31" s="188">
        <f t="shared" si="8"/>
        <v>8530.5000000000055</v>
      </c>
      <c r="AJ31" s="188">
        <f t="shared" si="8"/>
        <v>8530.5000000000055</v>
      </c>
      <c r="AK31" s="188">
        <f t="shared" si="8"/>
        <v>8530.5000000000055</v>
      </c>
      <c r="AL31" s="188">
        <f t="shared" si="8"/>
        <v>10492.515000000012</v>
      </c>
      <c r="AM31" s="188">
        <f t="shared" si="8"/>
        <v>9383.5500000000102</v>
      </c>
      <c r="AN31" s="188">
        <f t="shared" si="8"/>
        <v>9383.5500000000084</v>
      </c>
      <c r="AO31" s="188">
        <f t="shared" si="8"/>
        <v>9383.5500000000084</v>
      </c>
      <c r="AP31" s="188">
        <f t="shared" si="8"/>
        <v>9383.5500000000084</v>
      </c>
      <c r="AQ31" s="188">
        <f t="shared" si="8"/>
        <v>9383.5500000000084</v>
      </c>
      <c r="AR31" s="188">
        <f t="shared" si="8"/>
        <v>9383.5500000000084</v>
      </c>
      <c r="AS31" s="188">
        <f t="shared" si="8"/>
        <v>9383.5500000000084</v>
      </c>
      <c r="AT31" s="188">
        <f t="shared" si="8"/>
        <v>9383.5500000000084</v>
      </c>
      <c r="AU31" s="188">
        <f t="shared" si="8"/>
        <v>9383.5500000000084</v>
      </c>
      <c r="AV31" s="188">
        <f t="shared" si="8"/>
        <v>9383.5500000000084</v>
      </c>
      <c r="AW31" s="188">
        <f t="shared" si="8"/>
        <v>9383.5500000000084</v>
      </c>
      <c r="AX31" s="188">
        <f t="shared" si="8"/>
        <v>11541.766500000011</v>
      </c>
      <c r="AY31" s="188">
        <f t="shared" si="8"/>
        <v>10321.905000000012</v>
      </c>
      <c r="AZ31" s="188">
        <f t="shared" si="8"/>
        <v>10321.905000000013</v>
      </c>
      <c r="BA31" s="188">
        <f t="shared" si="8"/>
        <v>10321.905000000013</v>
      </c>
      <c r="BB31" s="188">
        <f t="shared" si="8"/>
        <v>10321.905000000013</v>
      </c>
      <c r="BC31" s="188">
        <f t="shared" si="8"/>
        <v>10321.905000000013</v>
      </c>
      <c r="BD31" s="188">
        <f t="shared" si="8"/>
        <v>10321.905000000013</v>
      </c>
      <c r="BE31" s="188">
        <f t="shared" si="8"/>
        <v>10321.905000000013</v>
      </c>
      <c r="BF31" s="188">
        <f t="shared" si="8"/>
        <v>10321.905000000013</v>
      </c>
      <c r="BG31" s="188">
        <f t="shared" si="8"/>
        <v>10321.905000000013</v>
      </c>
      <c r="BH31" s="188">
        <f t="shared" si="8"/>
        <v>10321.905000000013</v>
      </c>
      <c r="BI31" s="188">
        <f t="shared" si="8"/>
        <v>10321.905000000013</v>
      </c>
    </row>
    <row r="32" spans="1:61" ht="17.100000000000001" thickTop="1" x14ac:dyDescent="0.6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1"/>
  <sheetViews>
    <sheetView showGridLines="0" zoomScale="85" zoomScaleNormal="85" workbookViewId="0">
      <selection activeCell="A3" sqref="A3"/>
    </sheetView>
  </sheetViews>
  <sheetFormatPr defaultRowHeight="14.4" x14ac:dyDescent="0.55000000000000004"/>
  <cols>
    <col min="1" max="1" width="35.26171875" bestFit="1" customWidth="1"/>
    <col min="2" max="2" width="10.578125" bestFit="1" customWidth="1"/>
    <col min="3" max="3" width="13.68359375" bestFit="1" customWidth="1"/>
    <col min="4" max="5" width="14.41796875" bestFit="1" customWidth="1"/>
    <col min="6" max="19" width="14.26171875" bestFit="1" customWidth="1"/>
    <col min="20" max="21" width="14.41796875" bestFit="1" customWidth="1"/>
    <col min="22" max="26" width="14.26171875" bestFit="1" customWidth="1"/>
    <col min="27" max="28" width="14.41796875" bestFit="1" customWidth="1"/>
    <col min="29" max="32" width="14.26171875" bestFit="1" customWidth="1"/>
    <col min="33" max="33" width="14.41796875" bestFit="1" customWidth="1"/>
    <col min="34" max="35" width="14.26171875" bestFit="1" customWidth="1"/>
    <col min="36" max="36" width="14.41796875" bestFit="1" customWidth="1"/>
    <col min="37" max="44" width="14.26171875" bestFit="1" customWidth="1"/>
    <col min="45" max="45" width="13.68359375" bestFit="1" customWidth="1"/>
    <col min="46" max="50" width="14.26171875" bestFit="1" customWidth="1"/>
    <col min="51" max="51" width="14.41796875" bestFit="1" customWidth="1"/>
    <col min="52" max="54" width="14.26171875" bestFit="1" customWidth="1"/>
    <col min="55" max="55" width="14.41796875" bestFit="1" customWidth="1"/>
    <col min="56" max="56" width="14.26171875" bestFit="1" customWidth="1"/>
    <col min="57" max="58" width="14.41796875" bestFit="1" customWidth="1"/>
    <col min="59" max="59" width="13.68359375" bestFit="1" customWidth="1"/>
    <col min="60" max="61" width="14.26171875" bestFit="1" customWidth="1"/>
  </cols>
  <sheetData>
    <row r="1" spans="1:61" x14ac:dyDescent="0.55000000000000004">
      <c r="A1" s="147"/>
    </row>
    <row r="3" spans="1:61" ht="16.8" x14ac:dyDescent="0.55000000000000004">
      <c r="A3" s="78" t="s">
        <v>199</v>
      </c>
      <c r="B3" s="79" t="s">
        <v>21</v>
      </c>
      <c r="C3" s="79" t="s">
        <v>22</v>
      </c>
      <c r="D3" s="79" t="s">
        <v>23</v>
      </c>
      <c r="E3" s="79" t="s">
        <v>24</v>
      </c>
      <c r="F3" s="79" t="s">
        <v>25</v>
      </c>
      <c r="G3" s="79" t="s">
        <v>26</v>
      </c>
      <c r="H3" s="79" t="s">
        <v>27</v>
      </c>
      <c r="I3" s="79" t="s">
        <v>28</v>
      </c>
      <c r="J3" s="79" t="s">
        <v>29</v>
      </c>
      <c r="K3" s="79" t="s">
        <v>30</v>
      </c>
      <c r="L3" s="79" t="s">
        <v>31</v>
      </c>
      <c r="M3" s="79" t="s">
        <v>32</v>
      </c>
      <c r="N3" s="79" t="s">
        <v>54</v>
      </c>
      <c r="O3" s="79" t="s">
        <v>55</v>
      </c>
      <c r="P3" s="79" t="s">
        <v>56</v>
      </c>
      <c r="Q3" s="79" t="s">
        <v>57</v>
      </c>
      <c r="R3" s="79" t="s">
        <v>58</v>
      </c>
      <c r="S3" s="79" t="s">
        <v>59</v>
      </c>
      <c r="T3" s="79" t="s">
        <v>60</v>
      </c>
      <c r="U3" s="79" t="s">
        <v>61</v>
      </c>
      <c r="V3" s="79" t="s">
        <v>62</v>
      </c>
      <c r="W3" s="79" t="s">
        <v>63</v>
      </c>
      <c r="X3" s="79" t="s">
        <v>64</v>
      </c>
      <c r="Y3" s="79" t="s">
        <v>65</v>
      </c>
      <c r="Z3" s="79" t="s">
        <v>66</v>
      </c>
      <c r="AA3" s="79" t="s">
        <v>67</v>
      </c>
      <c r="AB3" s="79" t="s">
        <v>68</v>
      </c>
      <c r="AC3" s="79" t="s">
        <v>69</v>
      </c>
      <c r="AD3" s="79" t="s">
        <v>70</v>
      </c>
      <c r="AE3" s="79" t="s">
        <v>71</v>
      </c>
      <c r="AF3" s="79" t="s">
        <v>72</v>
      </c>
      <c r="AG3" s="79" t="s">
        <v>73</v>
      </c>
      <c r="AH3" s="79" t="s">
        <v>74</v>
      </c>
      <c r="AI3" s="79" t="s">
        <v>75</v>
      </c>
      <c r="AJ3" s="79" t="s">
        <v>76</v>
      </c>
      <c r="AK3" s="79" t="s">
        <v>77</v>
      </c>
      <c r="AL3" s="79" t="s">
        <v>78</v>
      </c>
      <c r="AM3" s="79" t="s">
        <v>79</v>
      </c>
      <c r="AN3" s="79" t="s">
        <v>80</v>
      </c>
      <c r="AO3" s="79" t="s">
        <v>81</v>
      </c>
      <c r="AP3" s="79" t="s">
        <v>82</v>
      </c>
      <c r="AQ3" s="79" t="s">
        <v>83</v>
      </c>
      <c r="AR3" s="79" t="s">
        <v>84</v>
      </c>
      <c r="AS3" s="79" t="s">
        <v>85</v>
      </c>
      <c r="AT3" s="79" t="s">
        <v>86</v>
      </c>
      <c r="AU3" s="79" t="s">
        <v>87</v>
      </c>
      <c r="AV3" s="79" t="s">
        <v>88</v>
      </c>
      <c r="AW3" s="79" t="s">
        <v>89</v>
      </c>
      <c r="AX3" s="79" t="s">
        <v>90</v>
      </c>
      <c r="AY3" s="79" t="s">
        <v>91</v>
      </c>
      <c r="AZ3" s="79" t="s">
        <v>92</v>
      </c>
      <c r="BA3" s="79" t="s">
        <v>93</v>
      </c>
      <c r="BB3" s="79" t="s">
        <v>94</v>
      </c>
      <c r="BC3" s="79" t="s">
        <v>95</v>
      </c>
      <c r="BD3" s="79" t="s">
        <v>96</v>
      </c>
      <c r="BE3" s="79" t="s">
        <v>97</v>
      </c>
      <c r="BF3" s="79" t="s">
        <v>98</v>
      </c>
      <c r="BG3" s="79" t="s">
        <v>99</v>
      </c>
      <c r="BH3" s="79" t="s">
        <v>100</v>
      </c>
      <c r="BI3" s="79" t="s">
        <v>101</v>
      </c>
    </row>
    <row r="4" spans="1:61" ht="16.8" x14ac:dyDescent="0.65">
      <c r="A4" s="143" t="s">
        <v>201</v>
      </c>
      <c r="B4" s="187">
        <v>0</v>
      </c>
      <c r="C4" s="187">
        <f>B10</f>
        <v>15275</v>
      </c>
      <c r="D4" s="187">
        <f t="shared" ref="D4:BI4" si="0">C10</f>
        <v>15275</v>
      </c>
      <c r="E4" s="187">
        <f t="shared" si="0"/>
        <v>15275</v>
      </c>
      <c r="F4" s="187">
        <f t="shared" si="0"/>
        <v>15275</v>
      </c>
      <c r="G4" s="187">
        <f t="shared" si="0"/>
        <v>15275</v>
      </c>
      <c r="H4" s="187">
        <f t="shared" si="0"/>
        <v>15275</v>
      </c>
      <c r="I4" s="187">
        <f t="shared" si="0"/>
        <v>15275</v>
      </c>
      <c r="J4" s="187">
        <f t="shared" si="0"/>
        <v>15275</v>
      </c>
      <c r="K4" s="187">
        <f t="shared" si="0"/>
        <v>15275</v>
      </c>
      <c r="L4" s="187">
        <f t="shared" si="0"/>
        <v>15275</v>
      </c>
      <c r="M4" s="187">
        <f t="shared" si="0"/>
        <v>15275</v>
      </c>
      <c r="N4" s="187">
        <f t="shared" si="0"/>
        <v>15275</v>
      </c>
      <c r="O4" s="187">
        <f t="shared" si="0"/>
        <v>16802.500000000004</v>
      </c>
      <c r="P4" s="187">
        <f t="shared" si="0"/>
        <v>16802.500000000004</v>
      </c>
      <c r="Q4" s="187">
        <f t="shared" si="0"/>
        <v>16802.500000000004</v>
      </c>
      <c r="R4" s="187">
        <f t="shared" si="0"/>
        <v>16802.500000000004</v>
      </c>
      <c r="S4" s="187">
        <f t="shared" si="0"/>
        <v>16802.500000000004</v>
      </c>
      <c r="T4" s="187">
        <f t="shared" si="0"/>
        <v>16802.500000000004</v>
      </c>
      <c r="U4" s="187">
        <f t="shared" si="0"/>
        <v>16802.500000000004</v>
      </c>
      <c r="V4" s="187">
        <f t="shared" si="0"/>
        <v>16802.500000000004</v>
      </c>
      <c r="W4" s="187">
        <f t="shared" si="0"/>
        <v>16802.500000000004</v>
      </c>
      <c r="X4" s="187">
        <f t="shared" si="0"/>
        <v>16802.500000000004</v>
      </c>
      <c r="Y4" s="187">
        <f t="shared" si="0"/>
        <v>16802.500000000004</v>
      </c>
      <c r="Z4" s="187">
        <f t="shared" si="0"/>
        <v>16802.500000000004</v>
      </c>
      <c r="AA4" s="187">
        <f t="shared" si="0"/>
        <v>18482.750000000004</v>
      </c>
      <c r="AB4" s="187">
        <f t="shared" si="0"/>
        <v>18482.750000000004</v>
      </c>
      <c r="AC4" s="187">
        <f t="shared" si="0"/>
        <v>18482.750000000004</v>
      </c>
      <c r="AD4" s="187">
        <f t="shared" si="0"/>
        <v>18482.750000000004</v>
      </c>
      <c r="AE4" s="187">
        <f t="shared" si="0"/>
        <v>18482.750000000004</v>
      </c>
      <c r="AF4" s="187">
        <f t="shared" si="0"/>
        <v>18482.750000000004</v>
      </c>
      <c r="AG4" s="187">
        <f t="shared" si="0"/>
        <v>18482.750000000004</v>
      </c>
      <c r="AH4" s="187">
        <f t="shared" si="0"/>
        <v>18482.750000000004</v>
      </c>
      <c r="AI4" s="187">
        <f t="shared" si="0"/>
        <v>18482.750000000004</v>
      </c>
      <c r="AJ4" s="187">
        <f t="shared" si="0"/>
        <v>18482.750000000004</v>
      </c>
      <c r="AK4" s="187">
        <f t="shared" si="0"/>
        <v>18482.750000000004</v>
      </c>
      <c r="AL4" s="187">
        <f t="shared" si="0"/>
        <v>18482.750000000004</v>
      </c>
      <c r="AM4" s="187">
        <f t="shared" si="0"/>
        <v>20331.025000000009</v>
      </c>
      <c r="AN4" s="187">
        <f t="shared" si="0"/>
        <v>20331.025000000009</v>
      </c>
      <c r="AO4" s="187">
        <f t="shared" si="0"/>
        <v>20331.025000000009</v>
      </c>
      <c r="AP4" s="187">
        <f t="shared" si="0"/>
        <v>20331.025000000009</v>
      </c>
      <c r="AQ4" s="187">
        <f t="shared" si="0"/>
        <v>20331.025000000009</v>
      </c>
      <c r="AR4" s="187">
        <f t="shared" si="0"/>
        <v>20331.025000000009</v>
      </c>
      <c r="AS4" s="187">
        <f t="shared" si="0"/>
        <v>20331.025000000009</v>
      </c>
      <c r="AT4" s="187">
        <f t="shared" si="0"/>
        <v>20331.025000000009</v>
      </c>
      <c r="AU4" s="187">
        <f t="shared" si="0"/>
        <v>20331.025000000009</v>
      </c>
      <c r="AV4" s="187">
        <f t="shared" si="0"/>
        <v>20331.025000000009</v>
      </c>
      <c r="AW4" s="187">
        <f t="shared" si="0"/>
        <v>20331.025000000009</v>
      </c>
      <c r="AX4" s="187">
        <f t="shared" si="0"/>
        <v>20331.025000000009</v>
      </c>
      <c r="AY4" s="187">
        <f t="shared" si="0"/>
        <v>22364.12750000001</v>
      </c>
      <c r="AZ4" s="187">
        <f t="shared" si="0"/>
        <v>22364.12750000001</v>
      </c>
      <c r="BA4" s="187">
        <f t="shared" si="0"/>
        <v>22364.12750000001</v>
      </c>
      <c r="BB4" s="187">
        <f t="shared" si="0"/>
        <v>22364.12750000001</v>
      </c>
      <c r="BC4" s="187">
        <f t="shared" si="0"/>
        <v>22364.12750000001</v>
      </c>
      <c r="BD4" s="187">
        <f t="shared" si="0"/>
        <v>22364.12750000001</v>
      </c>
      <c r="BE4" s="187">
        <f t="shared" si="0"/>
        <v>22364.12750000001</v>
      </c>
      <c r="BF4" s="187">
        <f t="shared" si="0"/>
        <v>22364.12750000001</v>
      </c>
      <c r="BG4" s="187">
        <f t="shared" si="0"/>
        <v>22364.12750000001</v>
      </c>
      <c r="BH4" s="187">
        <f t="shared" si="0"/>
        <v>22364.12750000001</v>
      </c>
      <c r="BI4" s="187">
        <f t="shared" si="0"/>
        <v>22364.12750000001</v>
      </c>
    </row>
    <row r="5" spans="1:61" ht="16.8" x14ac:dyDescent="0.65">
      <c r="A5" s="143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  <c r="AT5" s="187"/>
      <c r="AU5" s="187"/>
      <c r="AV5" s="187"/>
      <c r="AW5" s="187"/>
      <c r="AX5" s="187"/>
      <c r="AY5" s="187"/>
      <c r="AZ5" s="187"/>
      <c r="BA5" s="187"/>
      <c r="BB5" s="187"/>
      <c r="BC5" s="187"/>
      <c r="BD5" s="187"/>
      <c r="BE5" s="187"/>
      <c r="BF5" s="187"/>
      <c r="BG5" s="187"/>
      <c r="BH5" s="187"/>
      <c r="BI5" s="187"/>
    </row>
    <row r="6" spans="1:61" ht="16.8" x14ac:dyDescent="0.65">
      <c r="A6" s="143" t="s">
        <v>203</v>
      </c>
      <c r="B6" s="187">
        <f>B8+B10-B4</f>
        <v>27025</v>
      </c>
      <c r="C6" s="187">
        <f t="shared" ref="C6:BI6" si="1">C8+C10-C4</f>
        <v>11750</v>
      </c>
      <c r="D6" s="187">
        <f t="shared" si="1"/>
        <v>11750</v>
      </c>
      <c r="E6" s="187">
        <f t="shared" si="1"/>
        <v>11750</v>
      </c>
      <c r="F6" s="187">
        <f t="shared" si="1"/>
        <v>11750</v>
      </c>
      <c r="G6" s="187">
        <f t="shared" si="1"/>
        <v>11750</v>
      </c>
      <c r="H6" s="187">
        <f t="shared" si="1"/>
        <v>11750</v>
      </c>
      <c r="I6" s="187">
        <f t="shared" si="1"/>
        <v>11750</v>
      </c>
      <c r="J6" s="187">
        <f t="shared" si="1"/>
        <v>11750</v>
      </c>
      <c r="K6" s="187">
        <f t="shared" si="1"/>
        <v>11750</v>
      </c>
      <c r="L6" s="187">
        <f t="shared" si="1"/>
        <v>11750</v>
      </c>
      <c r="M6" s="187">
        <f t="shared" si="1"/>
        <v>11750</v>
      </c>
      <c r="N6" s="187">
        <f t="shared" si="1"/>
        <v>14452.500000000007</v>
      </c>
      <c r="O6" s="187">
        <f t="shared" si="1"/>
        <v>12925.000000000004</v>
      </c>
      <c r="P6" s="187">
        <f t="shared" si="1"/>
        <v>12925.000000000004</v>
      </c>
      <c r="Q6" s="187">
        <f t="shared" si="1"/>
        <v>12925.000000000004</v>
      </c>
      <c r="R6" s="187">
        <f t="shared" si="1"/>
        <v>12925.000000000004</v>
      </c>
      <c r="S6" s="187">
        <f t="shared" si="1"/>
        <v>12925.000000000004</v>
      </c>
      <c r="T6" s="187">
        <f t="shared" si="1"/>
        <v>12925.000000000004</v>
      </c>
      <c r="U6" s="187">
        <f t="shared" si="1"/>
        <v>12925.000000000004</v>
      </c>
      <c r="V6" s="187">
        <f t="shared" si="1"/>
        <v>12925.000000000004</v>
      </c>
      <c r="W6" s="187">
        <f t="shared" si="1"/>
        <v>12925.000000000004</v>
      </c>
      <c r="X6" s="187">
        <f t="shared" si="1"/>
        <v>12925.000000000004</v>
      </c>
      <c r="Y6" s="187">
        <f t="shared" si="1"/>
        <v>12925.000000000004</v>
      </c>
      <c r="Z6" s="187">
        <f t="shared" si="1"/>
        <v>15897.750000000004</v>
      </c>
      <c r="AA6" s="187">
        <f t="shared" si="1"/>
        <v>14217.500000000004</v>
      </c>
      <c r="AB6" s="187">
        <f t="shared" si="1"/>
        <v>14217.500000000004</v>
      </c>
      <c r="AC6" s="187">
        <f t="shared" si="1"/>
        <v>14217.500000000004</v>
      </c>
      <c r="AD6" s="187">
        <f t="shared" si="1"/>
        <v>14217.500000000004</v>
      </c>
      <c r="AE6" s="187">
        <f t="shared" si="1"/>
        <v>14217.500000000004</v>
      </c>
      <c r="AF6" s="187">
        <f t="shared" si="1"/>
        <v>14217.500000000004</v>
      </c>
      <c r="AG6" s="187">
        <f t="shared" si="1"/>
        <v>14217.500000000004</v>
      </c>
      <c r="AH6" s="187">
        <f t="shared" si="1"/>
        <v>14217.500000000004</v>
      </c>
      <c r="AI6" s="187">
        <f t="shared" si="1"/>
        <v>14217.500000000004</v>
      </c>
      <c r="AJ6" s="187">
        <f t="shared" si="1"/>
        <v>14217.500000000004</v>
      </c>
      <c r="AK6" s="187">
        <f t="shared" si="1"/>
        <v>14217.500000000004</v>
      </c>
      <c r="AL6" s="187">
        <f t="shared" si="1"/>
        <v>17487.525000000012</v>
      </c>
      <c r="AM6" s="187">
        <f t="shared" si="1"/>
        <v>15639.250000000007</v>
      </c>
      <c r="AN6" s="187">
        <f t="shared" si="1"/>
        <v>15639.250000000007</v>
      </c>
      <c r="AO6" s="187">
        <f t="shared" si="1"/>
        <v>15639.250000000007</v>
      </c>
      <c r="AP6" s="187">
        <f t="shared" si="1"/>
        <v>15639.250000000007</v>
      </c>
      <c r="AQ6" s="187">
        <f t="shared" si="1"/>
        <v>15639.250000000007</v>
      </c>
      <c r="AR6" s="187">
        <f t="shared" si="1"/>
        <v>15639.250000000007</v>
      </c>
      <c r="AS6" s="187">
        <f t="shared" si="1"/>
        <v>15639.250000000007</v>
      </c>
      <c r="AT6" s="187">
        <f t="shared" si="1"/>
        <v>15639.250000000007</v>
      </c>
      <c r="AU6" s="187">
        <f t="shared" si="1"/>
        <v>15639.250000000007</v>
      </c>
      <c r="AV6" s="187">
        <f t="shared" si="1"/>
        <v>15639.250000000007</v>
      </c>
      <c r="AW6" s="187">
        <f t="shared" si="1"/>
        <v>15639.250000000007</v>
      </c>
      <c r="AX6" s="187">
        <f t="shared" si="1"/>
        <v>19236.277500000011</v>
      </c>
      <c r="AY6" s="187">
        <f t="shared" si="1"/>
        <v>17203.17500000001</v>
      </c>
      <c r="AZ6" s="187">
        <f t="shared" si="1"/>
        <v>17203.17500000001</v>
      </c>
      <c r="BA6" s="187">
        <f t="shared" si="1"/>
        <v>17203.17500000001</v>
      </c>
      <c r="BB6" s="187">
        <f t="shared" si="1"/>
        <v>17203.17500000001</v>
      </c>
      <c r="BC6" s="187">
        <f t="shared" si="1"/>
        <v>17203.17500000001</v>
      </c>
      <c r="BD6" s="187">
        <f t="shared" si="1"/>
        <v>17203.17500000001</v>
      </c>
      <c r="BE6" s="187">
        <f t="shared" si="1"/>
        <v>17203.17500000001</v>
      </c>
      <c r="BF6" s="187">
        <f t="shared" si="1"/>
        <v>17203.17500000001</v>
      </c>
      <c r="BG6" s="187">
        <f t="shared" si="1"/>
        <v>17203.17500000001</v>
      </c>
      <c r="BH6" s="187">
        <f t="shared" si="1"/>
        <v>17203.17500000001</v>
      </c>
      <c r="BI6" s="187">
        <f t="shared" si="1"/>
        <v>17203.17500000001</v>
      </c>
    </row>
    <row r="7" spans="1:61" ht="16.8" x14ac:dyDescent="0.65">
      <c r="A7" s="143"/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</row>
    <row r="8" spans="1:61" ht="16.8" x14ac:dyDescent="0.65">
      <c r="A8" s="143" t="s">
        <v>202</v>
      </c>
      <c r="B8" s="187">
        <f>'Monthly Income Statement '!B4</f>
        <v>11750</v>
      </c>
      <c r="C8" s="187">
        <f>'Monthly Income Statement '!C4</f>
        <v>11750</v>
      </c>
      <c r="D8" s="187">
        <f>'Monthly Income Statement '!D4</f>
        <v>11750</v>
      </c>
      <c r="E8" s="187">
        <f>'Monthly Income Statement '!E4</f>
        <v>11750</v>
      </c>
      <c r="F8" s="187">
        <f>'Monthly Income Statement '!F4</f>
        <v>11750</v>
      </c>
      <c r="G8" s="187">
        <f>'Monthly Income Statement '!G4</f>
        <v>11750</v>
      </c>
      <c r="H8" s="187">
        <f>'Monthly Income Statement '!H4</f>
        <v>11750</v>
      </c>
      <c r="I8" s="187">
        <f>'Monthly Income Statement '!I4</f>
        <v>11750</v>
      </c>
      <c r="J8" s="187">
        <f>'Monthly Income Statement '!J4</f>
        <v>11750</v>
      </c>
      <c r="K8" s="187">
        <f>'Monthly Income Statement '!K4</f>
        <v>11750</v>
      </c>
      <c r="L8" s="187">
        <f>'Monthly Income Statement '!L4</f>
        <v>11750</v>
      </c>
      <c r="M8" s="187">
        <f>'Monthly Income Statement '!M4</f>
        <v>11750</v>
      </c>
      <c r="N8" s="187">
        <f>'Monthly Income Statement '!N4</f>
        <v>12925.000000000002</v>
      </c>
      <c r="O8" s="187">
        <f>'Monthly Income Statement '!O4</f>
        <v>12925.000000000002</v>
      </c>
      <c r="P8" s="187">
        <f>'Monthly Income Statement '!P4</f>
        <v>12925.000000000002</v>
      </c>
      <c r="Q8" s="187">
        <f>'Monthly Income Statement '!Q4</f>
        <v>12925.000000000002</v>
      </c>
      <c r="R8" s="187">
        <f>'Monthly Income Statement '!R4</f>
        <v>12925.000000000002</v>
      </c>
      <c r="S8" s="187">
        <f>'Monthly Income Statement '!S4</f>
        <v>12925.000000000002</v>
      </c>
      <c r="T8" s="187">
        <f>'Monthly Income Statement '!T4</f>
        <v>12925.000000000002</v>
      </c>
      <c r="U8" s="187">
        <f>'Monthly Income Statement '!U4</f>
        <v>12925.000000000002</v>
      </c>
      <c r="V8" s="187">
        <f>'Monthly Income Statement '!V4</f>
        <v>12925.000000000002</v>
      </c>
      <c r="W8" s="187">
        <f>'Monthly Income Statement '!W4</f>
        <v>12925.000000000002</v>
      </c>
      <c r="X8" s="187">
        <f>'Monthly Income Statement '!X4</f>
        <v>12925.000000000002</v>
      </c>
      <c r="Y8" s="187">
        <f>'Monthly Income Statement '!Y4</f>
        <v>12925.000000000002</v>
      </c>
      <c r="Z8" s="187">
        <f>'Monthly Income Statement '!Z4</f>
        <v>14217.500000000004</v>
      </c>
      <c r="AA8" s="187">
        <f>'Monthly Income Statement '!AA4</f>
        <v>14217.500000000004</v>
      </c>
      <c r="AB8" s="187">
        <f>'Monthly Income Statement '!AB4</f>
        <v>14217.500000000004</v>
      </c>
      <c r="AC8" s="187">
        <f>'Monthly Income Statement '!AC4</f>
        <v>14217.500000000004</v>
      </c>
      <c r="AD8" s="187">
        <f>'Monthly Income Statement '!AD4</f>
        <v>14217.500000000004</v>
      </c>
      <c r="AE8" s="187">
        <f>'Monthly Income Statement '!AE4</f>
        <v>14217.500000000004</v>
      </c>
      <c r="AF8" s="187">
        <f>'Monthly Income Statement '!AF4</f>
        <v>14217.500000000004</v>
      </c>
      <c r="AG8" s="187">
        <f>'Monthly Income Statement '!AG4</f>
        <v>14217.500000000004</v>
      </c>
      <c r="AH8" s="187">
        <f>'Monthly Income Statement '!AH4</f>
        <v>14217.500000000004</v>
      </c>
      <c r="AI8" s="187">
        <f>'Monthly Income Statement '!AI4</f>
        <v>14217.500000000004</v>
      </c>
      <c r="AJ8" s="187">
        <f>'Monthly Income Statement '!AJ4</f>
        <v>14217.500000000004</v>
      </c>
      <c r="AK8" s="187">
        <f>'Monthly Income Statement '!AK4</f>
        <v>14217.500000000004</v>
      </c>
      <c r="AL8" s="187">
        <f>'Monthly Income Statement '!AL4</f>
        <v>15639.250000000005</v>
      </c>
      <c r="AM8" s="187">
        <f>'Monthly Income Statement '!AM4</f>
        <v>15639.250000000005</v>
      </c>
      <c r="AN8" s="187">
        <f>'Monthly Income Statement '!AN4</f>
        <v>15639.250000000005</v>
      </c>
      <c r="AO8" s="187">
        <f>'Monthly Income Statement '!AO4</f>
        <v>15639.250000000005</v>
      </c>
      <c r="AP8" s="187">
        <f>'Monthly Income Statement '!AP4</f>
        <v>15639.250000000005</v>
      </c>
      <c r="AQ8" s="187">
        <f>'Monthly Income Statement '!AQ4</f>
        <v>15639.250000000005</v>
      </c>
      <c r="AR8" s="187">
        <f>'Monthly Income Statement '!AR4</f>
        <v>15639.250000000005</v>
      </c>
      <c r="AS8" s="187">
        <f>'Monthly Income Statement '!AS4</f>
        <v>15639.250000000005</v>
      </c>
      <c r="AT8" s="187">
        <f>'Monthly Income Statement '!AT4</f>
        <v>15639.250000000005</v>
      </c>
      <c r="AU8" s="187">
        <f>'Monthly Income Statement '!AU4</f>
        <v>15639.250000000005</v>
      </c>
      <c r="AV8" s="187">
        <f>'Monthly Income Statement '!AV4</f>
        <v>15639.250000000005</v>
      </c>
      <c r="AW8" s="187">
        <f>'Monthly Income Statement '!AW4</f>
        <v>15639.250000000005</v>
      </c>
      <c r="AX8" s="187">
        <f>'Monthly Income Statement '!AX4</f>
        <v>17203.175000000007</v>
      </c>
      <c r="AY8" s="187">
        <f>'Monthly Income Statement '!AY4</f>
        <v>17203.175000000007</v>
      </c>
      <c r="AZ8" s="187">
        <f>'Monthly Income Statement '!AZ4</f>
        <v>17203.175000000007</v>
      </c>
      <c r="BA8" s="187">
        <f>'Monthly Income Statement '!BA4</f>
        <v>17203.175000000007</v>
      </c>
      <c r="BB8" s="187">
        <f>'Monthly Income Statement '!BB4</f>
        <v>17203.175000000007</v>
      </c>
      <c r="BC8" s="187">
        <f>'Monthly Income Statement '!BC4</f>
        <v>17203.175000000007</v>
      </c>
      <c r="BD8" s="187">
        <f>'Monthly Income Statement '!BD4</f>
        <v>17203.175000000007</v>
      </c>
      <c r="BE8" s="187">
        <f>'Monthly Income Statement '!BE4</f>
        <v>17203.175000000007</v>
      </c>
      <c r="BF8" s="187">
        <f>'Monthly Income Statement '!BF4</f>
        <v>17203.175000000007</v>
      </c>
      <c r="BG8" s="187">
        <f>'Monthly Income Statement '!BG4</f>
        <v>17203.175000000007</v>
      </c>
      <c r="BH8" s="187">
        <f>'Monthly Income Statement '!BH4</f>
        <v>17203.175000000007</v>
      </c>
      <c r="BI8" s="187">
        <f>'Monthly Income Statement '!BI4</f>
        <v>17203.175000000007</v>
      </c>
    </row>
    <row r="9" spans="1:61" ht="16.8" x14ac:dyDescent="0.65">
      <c r="A9" s="144"/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</row>
    <row r="10" spans="1:61" ht="17.100000000000001" thickBot="1" x14ac:dyDescent="0.7">
      <c r="A10" s="145" t="s">
        <v>204</v>
      </c>
      <c r="B10" s="188">
        <f>'Monthly Income Statement '!B4*1.3</f>
        <v>15275</v>
      </c>
      <c r="C10" s="188">
        <f>'Monthly Income Statement '!C4*1.3</f>
        <v>15275</v>
      </c>
      <c r="D10" s="188">
        <f>'Monthly Income Statement '!D4*1.3</f>
        <v>15275</v>
      </c>
      <c r="E10" s="188">
        <f>'Monthly Income Statement '!E4*1.3</f>
        <v>15275</v>
      </c>
      <c r="F10" s="188">
        <f>'Monthly Income Statement '!F4*1.3</f>
        <v>15275</v>
      </c>
      <c r="G10" s="188">
        <f>'Monthly Income Statement '!G4*1.3</f>
        <v>15275</v>
      </c>
      <c r="H10" s="188">
        <f>'Monthly Income Statement '!H4*1.3</f>
        <v>15275</v>
      </c>
      <c r="I10" s="188">
        <f>'Monthly Income Statement '!I4*1.3</f>
        <v>15275</v>
      </c>
      <c r="J10" s="188">
        <f>'Monthly Income Statement '!J4*1.3</f>
        <v>15275</v>
      </c>
      <c r="K10" s="188">
        <f>'Monthly Income Statement '!K4*1.3</f>
        <v>15275</v>
      </c>
      <c r="L10" s="188">
        <f>'Monthly Income Statement '!L4*1.3</f>
        <v>15275</v>
      </c>
      <c r="M10" s="188">
        <f>'Monthly Income Statement '!M4*1.3</f>
        <v>15275</v>
      </c>
      <c r="N10" s="188">
        <f>'Monthly Income Statement '!N4*1.3</f>
        <v>16802.500000000004</v>
      </c>
      <c r="O10" s="188">
        <f>'Monthly Income Statement '!O4*1.3</f>
        <v>16802.500000000004</v>
      </c>
      <c r="P10" s="188">
        <f>'Monthly Income Statement '!P4*1.3</f>
        <v>16802.500000000004</v>
      </c>
      <c r="Q10" s="188">
        <f>'Monthly Income Statement '!Q4*1.3</f>
        <v>16802.500000000004</v>
      </c>
      <c r="R10" s="188">
        <f>'Monthly Income Statement '!R4*1.3</f>
        <v>16802.500000000004</v>
      </c>
      <c r="S10" s="188">
        <f>'Monthly Income Statement '!S4*1.3</f>
        <v>16802.500000000004</v>
      </c>
      <c r="T10" s="188">
        <f>'Monthly Income Statement '!T4*1.3</f>
        <v>16802.500000000004</v>
      </c>
      <c r="U10" s="188">
        <f>'Monthly Income Statement '!U4*1.3</f>
        <v>16802.500000000004</v>
      </c>
      <c r="V10" s="188">
        <f>'Monthly Income Statement '!V4*1.3</f>
        <v>16802.500000000004</v>
      </c>
      <c r="W10" s="188">
        <f>'Monthly Income Statement '!W4*1.3</f>
        <v>16802.500000000004</v>
      </c>
      <c r="X10" s="188">
        <f>'Monthly Income Statement '!X4*1.3</f>
        <v>16802.500000000004</v>
      </c>
      <c r="Y10" s="188">
        <f>'Monthly Income Statement '!Y4*1.3</f>
        <v>16802.500000000004</v>
      </c>
      <c r="Z10" s="188">
        <f>'Monthly Income Statement '!Z4*1.3</f>
        <v>18482.750000000004</v>
      </c>
      <c r="AA10" s="188">
        <f>'Monthly Income Statement '!AA4*1.3</f>
        <v>18482.750000000004</v>
      </c>
      <c r="AB10" s="188">
        <f>'Monthly Income Statement '!AB4*1.3</f>
        <v>18482.750000000004</v>
      </c>
      <c r="AC10" s="188">
        <f>'Monthly Income Statement '!AC4*1.3</f>
        <v>18482.750000000004</v>
      </c>
      <c r="AD10" s="188">
        <f>'Monthly Income Statement '!AD4*1.3</f>
        <v>18482.750000000004</v>
      </c>
      <c r="AE10" s="188">
        <f>'Monthly Income Statement '!AE4*1.3</f>
        <v>18482.750000000004</v>
      </c>
      <c r="AF10" s="188">
        <f>'Monthly Income Statement '!AF4*1.3</f>
        <v>18482.750000000004</v>
      </c>
      <c r="AG10" s="188">
        <f>'Monthly Income Statement '!AG4*1.3</f>
        <v>18482.750000000004</v>
      </c>
      <c r="AH10" s="188">
        <f>'Monthly Income Statement '!AH4*1.3</f>
        <v>18482.750000000004</v>
      </c>
      <c r="AI10" s="188">
        <f>'Monthly Income Statement '!AI4*1.3</f>
        <v>18482.750000000004</v>
      </c>
      <c r="AJ10" s="188">
        <f>'Monthly Income Statement '!AJ4*1.3</f>
        <v>18482.750000000004</v>
      </c>
      <c r="AK10" s="188">
        <f>'Monthly Income Statement '!AK4*1.3</f>
        <v>18482.750000000004</v>
      </c>
      <c r="AL10" s="188">
        <f>'Monthly Income Statement '!AL4*1.3</f>
        <v>20331.025000000009</v>
      </c>
      <c r="AM10" s="188">
        <f>'Monthly Income Statement '!AM4*1.3</f>
        <v>20331.025000000009</v>
      </c>
      <c r="AN10" s="188">
        <f>'Monthly Income Statement '!AN4*1.3</f>
        <v>20331.025000000009</v>
      </c>
      <c r="AO10" s="188">
        <f>'Monthly Income Statement '!AO4*1.3</f>
        <v>20331.025000000009</v>
      </c>
      <c r="AP10" s="188">
        <f>'Monthly Income Statement '!AP4*1.3</f>
        <v>20331.025000000009</v>
      </c>
      <c r="AQ10" s="188">
        <f>'Monthly Income Statement '!AQ4*1.3</f>
        <v>20331.025000000009</v>
      </c>
      <c r="AR10" s="188">
        <f>'Monthly Income Statement '!AR4*1.3</f>
        <v>20331.025000000009</v>
      </c>
      <c r="AS10" s="188">
        <f>'Monthly Income Statement '!AS4*1.3</f>
        <v>20331.025000000009</v>
      </c>
      <c r="AT10" s="188">
        <f>'Monthly Income Statement '!AT4*1.3</f>
        <v>20331.025000000009</v>
      </c>
      <c r="AU10" s="188">
        <f>'Monthly Income Statement '!AU4*1.3</f>
        <v>20331.025000000009</v>
      </c>
      <c r="AV10" s="188">
        <f>'Monthly Income Statement '!AV4*1.3</f>
        <v>20331.025000000009</v>
      </c>
      <c r="AW10" s="188">
        <f>'Monthly Income Statement '!AW4*1.3</f>
        <v>20331.025000000009</v>
      </c>
      <c r="AX10" s="188">
        <f>'Monthly Income Statement '!AX4*1.3</f>
        <v>22364.12750000001</v>
      </c>
      <c r="AY10" s="188">
        <f>'Monthly Income Statement '!AY4*1.3</f>
        <v>22364.12750000001</v>
      </c>
      <c r="AZ10" s="188">
        <f>'Monthly Income Statement '!AZ4*1.3</f>
        <v>22364.12750000001</v>
      </c>
      <c r="BA10" s="188">
        <f>'Monthly Income Statement '!BA4*1.3</f>
        <v>22364.12750000001</v>
      </c>
      <c r="BB10" s="188">
        <f>'Monthly Income Statement '!BB4*1.3</f>
        <v>22364.12750000001</v>
      </c>
      <c r="BC10" s="188">
        <f>'Monthly Income Statement '!BC4*1.3</f>
        <v>22364.12750000001</v>
      </c>
      <c r="BD10" s="188">
        <f>'Monthly Income Statement '!BD4*1.3</f>
        <v>22364.12750000001</v>
      </c>
      <c r="BE10" s="188">
        <f>'Monthly Income Statement '!BE4*1.3</f>
        <v>22364.12750000001</v>
      </c>
      <c r="BF10" s="188">
        <f>'Monthly Income Statement '!BF4*1.3</f>
        <v>22364.12750000001</v>
      </c>
      <c r="BG10" s="188">
        <f>'Monthly Income Statement '!BG4*1.3</f>
        <v>22364.12750000001</v>
      </c>
      <c r="BH10" s="188">
        <f>'Monthly Income Statement '!BH4*1.3</f>
        <v>22364.12750000001</v>
      </c>
      <c r="BI10" s="188">
        <f>'Monthly Income Statement '!BI4*1.3</f>
        <v>22364.12750000001</v>
      </c>
    </row>
    <row r="11" spans="1:61" ht="14.7" thickTop="1" x14ac:dyDescent="0.55000000000000004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BJ62"/>
  <sheetViews>
    <sheetView showGridLines="0" zoomScale="85" zoomScaleNormal="85" workbookViewId="0">
      <selection activeCell="B2" sqref="B2"/>
    </sheetView>
  </sheetViews>
  <sheetFormatPr defaultRowHeight="14.4" x14ac:dyDescent="0.55000000000000004"/>
  <cols>
    <col min="1" max="1" width="3.26171875" customWidth="1"/>
    <col min="2" max="2" width="47" bestFit="1" customWidth="1"/>
    <col min="3" max="62" width="15.578125" bestFit="1" customWidth="1"/>
    <col min="63" max="64" width="13.578125" customWidth="1"/>
  </cols>
  <sheetData>
    <row r="2" spans="2:62" ht="16.8" x14ac:dyDescent="0.65">
      <c r="B2" s="47" t="s">
        <v>220</v>
      </c>
      <c r="C2" s="79" t="s">
        <v>21</v>
      </c>
      <c r="D2" s="79" t="s">
        <v>22</v>
      </c>
      <c r="E2" s="79" t="s">
        <v>23</v>
      </c>
      <c r="F2" s="79" t="s">
        <v>24</v>
      </c>
      <c r="G2" s="79" t="s">
        <v>25</v>
      </c>
      <c r="H2" s="79" t="s">
        <v>26</v>
      </c>
      <c r="I2" s="79" t="s">
        <v>27</v>
      </c>
      <c r="J2" s="79" t="s">
        <v>28</v>
      </c>
      <c r="K2" s="79" t="s">
        <v>29</v>
      </c>
      <c r="L2" s="79" t="s">
        <v>30</v>
      </c>
      <c r="M2" s="79" t="s">
        <v>31</v>
      </c>
      <c r="N2" s="79" t="s">
        <v>32</v>
      </c>
      <c r="O2" s="79" t="s">
        <v>54</v>
      </c>
      <c r="P2" s="79" t="s">
        <v>55</v>
      </c>
      <c r="Q2" s="79" t="s">
        <v>56</v>
      </c>
      <c r="R2" s="79" t="s">
        <v>57</v>
      </c>
      <c r="S2" s="79" t="s">
        <v>58</v>
      </c>
      <c r="T2" s="79" t="s">
        <v>59</v>
      </c>
      <c r="U2" s="79" t="s">
        <v>60</v>
      </c>
      <c r="V2" s="79" t="s">
        <v>61</v>
      </c>
      <c r="W2" s="79" t="s">
        <v>62</v>
      </c>
      <c r="X2" s="79" t="s">
        <v>63</v>
      </c>
      <c r="Y2" s="79" t="s">
        <v>64</v>
      </c>
      <c r="Z2" s="79" t="s">
        <v>65</v>
      </c>
      <c r="AA2" s="79" t="s">
        <v>66</v>
      </c>
      <c r="AB2" s="79" t="s">
        <v>67</v>
      </c>
      <c r="AC2" s="79" t="s">
        <v>68</v>
      </c>
      <c r="AD2" s="79" t="s">
        <v>69</v>
      </c>
      <c r="AE2" s="79" t="s">
        <v>70</v>
      </c>
      <c r="AF2" s="79" t="s">
        <v>71</v>
      </c>
      <c r="AG2" s="79" t="s">
        <v>72</v>
      </c>
      <c r="AH2" s="79" t="s">
        <v>73</v>
      </c>
      <c r="AI2" s="79" t="s">
        <v>74</v>
      </c>
      <c r="AJ2" s="79" t="s">
        <v>75</v>
      </c>
      <c r="AK2" s="79" t="s">
        <v>76</v>
      </c>
      <c r="AL2" s="79" t="s">
        <v>77</v>
      </c>
      <c r="AM2" s="79" t="s">
        <v>78</v>
      </c>
      <c r="AN2" s="79" t="s">
        <v>79</v>
      </c>
      <c r="AO2" s="79" t="s">
        <v>80</v>
      </c>
      <c r="AP2" s="79" t="s">
        <v>81</v>
      </c>
      <c r="AQ2" s="79" t="s">
        <v>82</v>
      </c>
      <c r="AR2" s="79" t="s">
        <v>83</v>
      </c>
      <c r="AS2" s="79" t="s">
        <v>84</v>
      </c>
      <c r="AT2" s="79" t="s">
        <v>85</v>
      </c>
      <c r="AU2" s="79" t="s">
        <v>86</v>
      </c>
      <c r="AV2" s="79" t="s">
        <v>87</v>
      </c>
      <c r="AW2" s="79" t="s">
        <v>88</v>
      </c>
      <c r="AX2" s="79" t="s">
        <v>89</v>
      </c>
      <c r="AY2" s="79" t="s">
        <v>90</v>
      </c>
      <c r="AZ2" s="79" t="s">
        <v>91</v>
      </c>
      <c r="BA2" s="79" t="s">
        <v>92</v>
      </c>
      <c r="BB2" s="79" t="s">
        <v>93</v>
      </c>
      <c r="BC2" s="79" t="s">
        <v>94</v>
      </c>
      <c r="BD2" s="79" t="s">
        <v>95</v>
      </c>
      <c r="BE2" s="79" t="s">
        <v>96</v>
      </c>
      <c r="BF2" s="79" t="s">
        <v>97</v>
      </c>
      <c r="BG2" s="79" t="s">
        <v>98</v>
      </c>
      <c r="BH2" s="79" t="s">
        <v>99</v>
      </c>
      <c r="BI2" s="79" t="s">
        <v>100</v>
      </c>
      <c r="BJ2" s="79" t="s">
        <v>101</v>
      </c>
    </row>
    <row r="3" spans="2:62" ht="15.6" x14ac:dyDescent="0.6">
      <c r="B3" s="132" t="str">
        <f>Assumptions!A29</f>
        <v>Renovation &amp; Interior Design</v>
      </c>
      <c r="C3" s="128">
        <f>Assumptions!B21</f>
        <v>18000</v>
      </c>
      <c r="D3" s="128">
        <f>C3</f>
        <v>18000</v>
      </c>
      <c r="E3" s="128">
        <f t="shared" ref="E3:BJ3" si="0">D3</f>
        <v>18000</v>
      </c>
      <c r="F3" s="128">
        <f t="shared" si="0"/>
        <v>18000</v>
      </c>
      <c r="G3" s="128">
        <f t="shared" si="0"/>
        <v>18000</v>
      </c>
      <c r="H3" s="128">
        <f t="shared" si="0"/>
        <v>18000</v>
      </c>
      <c r="I3" s="128">
        <f t="shared" si="0"/>
        <v>18000</v>
      </c>
      <c r="J3" s="128">
        <f t="shared" si="0"/>
        <v>18000</v>
      </c>
      <c r="K3" s="128">
        <f t="shared" si="0"/>
        <v>18000</v>
      </c>
      <c r="L3" s="128">
        <f t="shared" si="0"/>
        <v>18000</v>
      </c>
      <c r="M3" s="128">
        <f t="shared" si="0"/>
        <v>18000</v>
      </c>
      <c r="N3" s="128">
        <f t="shared" si="0"/>
        <v>18000</v>
      </c>
      <c r="O3" s="128">
        <f t="shared" si="0"/>
        <v>18000</v>
      </c>
      <c r="P3" s="128">
        <f t="shared" si="0"/>
        <v>18000</v>
      </c>
      <c r="Q3" s="128">
        <f t="shared" si="0"/>
        <v>18000</v>
      </c>
      <c r="R3" s="128">
        <f t="shared" si="0"/>
        <v>18000</v>
      </c>
      <c r="S3" s="128">
        <f t="shared" si="0"/>
        <v>18000</v>
      </c>
      <c r="T3" s="128">
        <f t="shared" si="0"/>
        <v>18000</v>
      </c>
      <c r="U3" s="128">
        <f t="shared" si="0"/>
        <v>18000</v>
      </c>
      <c r="V3" s="128">
        <f t="shared" si="0"/>
        <v>18000</v>
      </c>
      <c r="W3" s="128">
        <f t="shared" si="0"/>
        <v>18000</v>
      </c>
      <c r="X3" s="128">
        <f t="shared" si="0"/>
        <v>18000</v>
      </c>
      <c r="Y3" s="128">
        <f t="shared" si="0"/>
        <v>18000</v>
      </c>
      <c r="Z3" s="128">
        <f t="shared" si="0"/>
        <v>18000</v>
      </c>
      <c r="AA3" s="128">
        <f t="shared" si="0"/>
        <v>18000</v>
      </c>
      <c r="AB3" s="128">
        <f t="shared" si="0"/>
        <v>18000</v>
      </c>
      <c r="AC3" s="128">
        <f t="shared" si="0"/>
        <v>18000</v>
      </c>
      <c r="AD3" s="128">
        <f t="shared" si="0"/>
        <v>18000</v>
      </c>
      <c r="AE3" s="128">
        <f t="shared" si="0"/>
        <v>18000</v>
      </c>
      <c r="AF3" s="128">
        <f t="shared" si="0"/>
        <v>18000</v>
      </c>
      <c r="AG3" s="128">
        <f t="shared" si="0"/>
        <v>18000</v>
      </c>
      <c r="AH3" s="128">
        <f t="shared" si="0"/>
        <v>18000</v>
      </c>
      <c r="AI3" s="128">
        <f t="shared" si="0"/>
        <v>18000</v>
      </c>
      <c r="AJ3" s="128">
        <f t="shared" si="0"/>
        <v>18000</v>
      </c>
      <c r="AK3" s="128">
        <f t="shared" si="0"/>
        <v>18000</v>
      </c>
      <c r="AL3" s="128">
        <f t="shared" si="0"/>
        <v>18000</v>
      </c>
      <c r="AM3" s="128">
        <f t="shared" si="0"/>
        <v>18000</v>
      </c>
      <c r="AN3" s="128">
        <f t="shared" si="0"/>
        <v>18000</v>
      </c>
      <c r="AO3" s="128">
        <f t="shared" si="0"/>
        <v>18000</v>
      </c>
      <c r="AP3" s="128">
        <f t="shared" si="0"/>
        <v>18000</v>
      </c>
      <c r="AQ3" s="128">
        <f t="shared" si="0"/>
        <v>18000</v>
      </c>
      <c r="AR3" s="128">
        <f t="shared" si="0"/>
        <v>18000</v>
      </c>
      <c r="AS3" s="128">
        <f t="shared" si="0"/>
        <v>18000</v>
      </c>
      <c r="AT3" s="128">
        <f t="shared" si="0"/>
        <v>18000</v>
      </c>
      <c r="AU3" s="128">
        <f t="shared" si="0"/>
        <v>18000</v>
      </c>
      <c r="AV3" s="128">
        <f t="shared" si="0"/>
        <v>18000</v>
      </c>
      <c r="AW3" s="128">
        <f t="shared" si="0"/>
        <v>18000</v>
      </c>
      <c r="AX3" s="128">
        <f t="shared" si="0"/>
        <v>18000</v>
      </c>
      <c r="AY3" s="128">
        <f t="shared" si="0"/>
        <v>18000</v>
      </c>
      <c r="AZ3" s="128">
        <f t="shared" si="0"/>
        <v>18000</v>
      </c>
      <c r="BA3" s="128">
        <f t="shared" si="0"/>
        <v>18000</v>
      </c>
      <c r="BB3" s="128">
        <f t="shared" si="0"/>
        <v>18000</v>
      </c>
      <c r="BC3" s="128">
        <f t="shared" si="0"/>
        <v>18000</v>
      </c>
      <c r="BD3" s="128">
        <f t="shared" si="0"/>
        <v>18000</v>
      </c>
      <c r="BE3" s="128">
        <f t="shared" si="0"/>
        <v>18000</v>
      </c>
      <c r="BF3" s="128">
        <f t="shared" si="0"/>
        <v>18000</v>
      </c>
      <c r="BG3" s="128">
        <f t="shared" si="0"/>
        <v>18000</v>
      </c>
      <c r="BH3" s="128">
        <f t="shared" si="0"/>
        <v>18000</v>
      </c>
      <c r="BI3" s="128">
        <f t="shared" si="0"/>
        <v>18000</v>
      </c>
      <c r="BJ3" s="128">
        <f t="shared" si="0"/>
        <v>18000</v>
      </c>
    </row>
    <row r="4" spans="2:62" ht="15.6" x14ac:dyDescent="0.6">
      <c r="B4" s="132" t="str">
        <f>Assumptions!A30</f>
        <v>Kitchen Equipment &amp; Installation</v>
      </c>
      <c r="C4" s="128">
        <f>Assumptions!B22</f>
        <v>30000</v>
      </c>
      <c r="D4" s="128">
        <f>C4</f>
        <v>30000</v>
      </c>
      <c r="E4" s="128">
        <f t="shared" ref="E4" si="1">D4</f>
        <v>30000</v>
      </c>
      <c r="F4" s="128">
        <f t="shared" ref="F4" si="2">E4</f>
        <v>30000</v>
      </c>
      <c r="G4" s="128">
        <f t="shared" ref="G4" si="3">F4</f>
        <v>30000</v>
      </c>
      <c r="H4" s="128">
        <f t="shared" ref="H4" si="4">G4</f>
        <v>30000</v>
      </c>
      <c r="I4" s="128">
        <f t="shared" ref="I4" si="5">H4</f>
        <v>30000</v>
      </c>
      <c r="J4" s="128">
        <f t="shared" ref="J4" si="6">I4</f>
        <v>30000</v>
      </c>
      <c r="K4" s="128">
        <f t="shared" ref="K4" si="7">J4</f>
        <v>30000</v>
      </c>
      <c r="L4" s="128">
        <f t="shared" ref="L4" si="8">K4</f>
        <v>30000</v>
      </c>
      <c r="M4" s="128">
        <f t="shared" ref="M4" si="9">L4</f>
        <v>30000</v>
      </c>
      <c r="N4" s="128">
        <f t="shared" ref="N4" si="10">M4</f>
        <v>30000</v>
      </c>
      <c r="O4" s="128">
        <f t="shared" ref="O4" si="11">N4</f>
        <v>30000</v>
      </c>
      <c r="P4" s="128">
        <f t="shared" ref="P4" si="12">O4</f>
        <v>30000</v>
      </c>
      <c r="Q4" s="128">
        <f t="shared" ref="Q4" si="13">P4</f>
        <v>30000</v>
      </c>
      <c r="R4" s="128">
        <f t="shared" ref="R4" si="14">Q4</f>
        <v>30000</v>
      </c>
      <c r="S4" s="128">
        <f t="shared" ref="S4" si="15">R4</f>
        <v>30000</v>
      </c>
      <c r="T4" s="128">
        <f t="shared" ref="T4" si="16">S4</f>
        <v>30000</v>
      </c>
      <c r="U4" s="128">
        <f t="shared" ref="U4" si="17">T4</f>
        <v>30000</v>
      </c>
      <c r="V4" s="128">
        <f t="shared" ref="V4" si="18">U4</f>
        <v>30000</v>
      </c>
      <c r="W4" s="128">
        <f t="shared" ref="W4" si="19">V4</f>
        <v>30000</v>
      </c>
      <c r="X4" s="128">
        <f t="shared" ref="X4" si="20">W4</f>
        <v>30000</v>
      </c>
      <c r="Y4" s="128">
        <f t="shared" ref="Y4" si="21">X4</f>
        <v>30000</v>
      </c>
      <c r="Z4" s="128">
        <f t="shared" ref="Z4" si="22">Y4</f>
        <v>30000</v>
      </c>
      <c r="AA4" s="128">
        <f t="shared" ref="AA4" si="23">Z4</f>
        <v>30000</v>
      </c>
      <c r="AB4" s="128">
        <f t="shared" ref="AB4" si="24">AA4</f>
        <v>30000</v>
      </c>
      <c r="AC4" s="128">
        <f t="shared" ref="AC4" si="25">AB4</f>
        <v>30000</v>
      </c>
      <c r="AD4" s="128">
        <f t="shared" ref="AD4" si="26">AC4</f>
        <v>30000</v>
      </c>
      <c r="AE4" s="128">
        <f t="shared" ref="AE4" si="27">AD4</f>
        <v>30000</v>
      </c>
      <c r="AF4" s="128">
        <f t="shared" ref="AF4" si="28">AE4</f>
        <v>30000</v>
      </c>
      <c r="AG4" s="128">
        <f t="shared" ref="AG4" si="29">AF4</f>
        <v>30000</v>
      </c>
      <c r="AH4" s="128">
        <f t="shared" ref="AH4" si="30">AG4</f>
        <v>30000</v>
      </c>
      <c r="AI4" s="128">
        <f t="shared" ref="AI4" si="31">AH4</f>
        <v>30000</v>
      </c>
      <c r="AJ4" s="128">
        <f t="shared" ref="AJ4" si="32">AI4</f>
        <v>30000</v>
      </c>
      <c r="AK4" s="128">
        <f t="shared" ref="AK4" si="33">AJ4</f>
        <v>30000</v>
      </c>
      <c r="AL4" s="128">
        <f t="shared" ref="AL4" si="34">AK4</f>
        <v>30000</v>
      </c>
      <c r="AM4" s="128">
        <f t="shared" ref="AM4" si="35">AL4</f>
        <v>30000</v>
      </c>
      <c r="AN4" s="128">
        <f t="shared" ref="AN4" si="36">AM4</f>
        <v>30000</v>
      </c>
      <c r="AO4" s="128">
        <f t="shared" ref="AO4" si="37">AN4</f>
        <v>30000</v>
      </c>
      <c r="AP4" s="128">
        <f t="shared" ref="AP4" si="38">AO4</f>
        <v>30000</v>
      </c>
      <c r="AQ4" s="128">
        <f t="shared" ref="AQ4" si="39">AP4</f>
        <v>30000</v>
      </c>
      <c r="AR4" s="128">
        <f t="shared" ref="AR4" si="40">AQ4</f>
        <v>30000</v>
      </c>
      <c r="AS4" s="128">
        <f t="shared" ref="AS4" si="41">AR4</f>
        <v>30000</v>
      </c>
      <c r="AT4" s="128">
        <f t="shared" ref="AT4" si="42">AS4</f>
        <v>30000</v>
      </c>
      <c r="AU4" s="128">
        <f t="shared" ref="AU4" si="43">AT4</f>
        <v>30000</v>
      </c>
      <c r="AV4" s="128">
        <f t="shared" ref="AV4" si="44">AU4</f>
        <v>30000</v>
      </c>
      <c r="AW4" s="128">
        <f t="shared" ref="AW4" si="45">AV4</f>
        <v>30000</v>
      </c>
      <c r="AX4" s="128">
        <f t="shared" ref="AX4" si="46">AW4</f>
        <v>30000</v>
      </c>
      <c r="AY4" s="128">
        <f t="shared" ref="AY4" si="47">AX4</f>
        <v>30000</v>
      </c>
      <c r="AZ4" s="128">
        <f t="shared" ref="AZ4" si="48">AY4</f>
        <v>30000</v>
      </c>
      <c r="BA4" s="128">
        <f t="shared" ref="BA4" si="49">AZ4</f>
        <v>30000</v>
      </c>
      <c r="BB4" s="128">
        <f t="shared" ref="BB4" si="50">BA4</f>
        <v>30000</v>
      </c>
      <c r="BC4" s="128">
        <f t="shared" ref="BC4" si="51">BB4</f>
        <v>30000</v>
      </c>
      <c r="BD4" s="128">
        <f t="shared" ref="BD4" si="52">BC4</f>
        <v>30000</v>
      </c>
      <c r="BE4" s="128">
        <f t="shared" ref="BE4" si="53">BD4</f>
        <v>30000</v>
      </c>
      <c r="BF4" s="128">
        <f t="shared" ref="BF4" si="54">BE4</f>
        <v>30000</v>
      </c>
      <c r="BG4" s="128">
        <f t="shared" ref="BG4" si="55">BF4</f>
        <v>30000</v>
      </c>
      <c r="BH4" s="128">
        <f t="shared" ref="BH4" si="56">BG4</f>
        <v>30000</v>
      </c>
      <c r="BI4" s="128">
        <f t="shared" ref="BI4" si="57">BH4</f>
        <v>30000</v>
      </c>
      <c r="BJ4" s="128">
        <f t="shared" ref="BJ4" si="58">BI4</f>
        <v>30000</v>
      </c>
    </row>
    <row r="5" spans="2:62" ht="15.6" x14ac:dyDescent="0.6">
      <c r="B5" s="132" t="str">
        <f>Assumptions!A31</f>
        <v>Furniture &amp; Fixtures</v>
      </c>
      <c r="C5" s="128">
        <f>Assumptions!B23</f>
        <v>16000</v>
      </c>
      <c r="D5" s="128">
        <f>C5</f>
        <v>16000</v>
      </c>
      <c r="E5" s="128">
        <f t="shared" ref="E5" si="59">D5</f>
        <v>16000</v>
      </c>
      <c r="F5" s="128">
        <f t="shared" ref="F5" si="60">E5</f>
        <v>16000</v>
      </c>
      <c r="G5" s="128">
        <f t="shared" ref="G5" si="61">F5</f>
        <v>16000</v>
      </c>
      <c r="H5" s="128">
        <f t="shared" ref="H5" si="62">G5</f>
        <v>16000</v>
      </c>
      <c r="I5" s="128">
        <f t="shared" ref="I5" si="63">H5</f>
        <v>16000</v>
      </c>
      <c r="J5" s="128">
        <f t="shared" ref="J5" si="64">I5</f>
        <v>16000</v>
      </c>
      <c r="K5" s="128">
        <f t="shared" ref="K5" si="65">J5</f>
        <v>16000</v>
      </c>
      <c r="L5" s="128">
        <f t="shared" ref="L5" si="66">K5</f>
        <v>16000</v>
      </c>
      <c r="M5" s="128">
        <f t="shared" ref="M5" si="67">L5</f>
        <v>16000</v>
      </c>
      <c r="N5" s="128">
        <f t="shared" ref="N5" si="68">M5</f>
        <v>16000</v>
      </c>
      <c r="O5" s="128">
        <f t="shared" ref="O5" si="69">N5</f>
        <v>16000</v>
      </c>
      <c r="P5" s="128">
        <f t="shared" ref="P5" si="70">O5</f>
        <v>16000</v>
      </c>
      <c r="Q5" s="128">
        <f t="shared" ref="Q5" si="71">P5</f>
        <v>16000</v>
      </c>
      <c r="R5" s="128">
        <f t="shared" ref="R5" si="72">Q5</f>
        <v>16000</v>
      </c>
      <c r="S5" s="128">
        <f t="shared" ref="S5" si="73">R5</f>
        <v>16000</v>
      </c>
      <c r="T5" s="128">
        <f t="shared" ref="T5" si="74">S5</f>
        <v>16000</v>
      </c>
      <c r="U5" s="128">
        <f t="shared" ref="U5" si="75">T5</f>
        <v>16000</v>
      </c>
      <c r="V5" s="128">
        <f t="shared" ref="V5" si="76">U5</f>
        <v>16000</v>
      </c>
      <c r="W5" s="128">
        <f t="shared" ref="W5" si="77">V5</f>
        <v>16000</v>
      </c>
      <c r="X5" s="128">
        <f t="shared" ref="X5" si="78">W5</f>
        <v>16000</v>
      </c>
      <c r="Y5" s="128">
        <f t="shared" ref="Y5" si="79">X5</f>
        <v>16000</v>
      </c>
      <c r="Z5" s="128">
        <f t="shared" ref="Z5" si="80">Y5</f>
        <v>16000</v>
      </c>
      <c r="AA5" s="128">
        <f t="shared" ref="AA5" si="81">Z5</f>
        <v>16000</v>
      </c>
      <c r="AB5" s="128">
        <f t="shared" ref="AB5" si="82">AA5</f>
        <v>16000</v>
      </c>
      <c r="AC5" s="128">
        <f t="shared" ref="AC5" si="83">AB5</f>
        <v>16000</v>
      </c>
      <c r="AD5" s="128">
        <f t="shared" ref="AD5" si="84">AC5</f>
        <v>16000</v>
      </c>
      <c r="AE5" s="128">
        <f t="shared" ref="AE5" si="85">AD5</f>
        <v>16000</v>
      </c>
      <c r="AF5" s="128">
        <f t="shared" ref="AF5" si="86">AE5</f>
        <v>16000</v>
      </c>
      <c r="AG5" s="128">
        <f t="shared" ref="AG5" si="87">AF5</f>
        <v>16000</v>
      </c>
      <c r="AH5" s="128">
        <f t="shared" ref="AH5" si="88">AG5</f>
        <v>16000</v>
      </c>
      <c r="AI5" s="128">
        <f t="shared" ref="AI5" si="89">AH5</f>
        <v>16000</v>
      </c>
      <c r="AJ5" s="128">
        <f t="shared" ref="AJ5" si="90">AI5</f>
        <v>16000</v>
      </c>
      <c r="AK5" s="128">
        <f t="shared" ref="AK5" si="91">AJ5</f>
        <v>16000</v>
      </c>
      <c r="AL5" s="128">
        <f t="shared" ref="AL5" si="92">AK5</f>
        <v>16000</v>
      </c>
      <c r="AM5" s="128">
        <f t="shared" ref="AM5" si="93">AL5</f>
        <v>16000</v>
      </c>
      <c r="AN5" s="128">
        <f t="shared" ref="AN5" si="94">AM5</f>
        <v>16000</v>
      </c>
      <c r="AO5" s="128">
        <f t="shared" ref="AO5" si="95">AN5</f>
        <v>16000</v>
      </c>
      <c r="AP5" s="128">
        <f t="shared" ref="AP5" si="96">AO5</f>
        <v>16000</v>
      </c>
      <c r="AQ5" s="128">
        <f t="shared" ref="AQ5" si="97">AP5</f>
        <v>16000</v>
      </c>
      <c r="AR5" s="128">
        <f t="shared" ref="AR5" si="98">AQ5</f>
        <v>16000</v>
      </c>
      <c r="AS5" s="128">
        <f t="shared" ref="AS5" si="99">AR5</f>
        <v>16000</v>
      </c>
      <c r="AT5" s="128">
        <f t="shared" ref="AT5" si="100">AS5</f>
        <v>16000</v>
      </c>
      <c r="AU5" s="128">
        <f t="shared" ref="AU5" si="101">AT5</f>
        <v>16000</v>
      </c>
      <c r="AV5" s="128">
        <f t="shared" ref="AV5" si="102">AU5</f>
        <v>16000</v>
      </c>
      <c r="AW5" s="128">
        <f t="shared" ref="AW5" si="103">AV5</f>
        <v>16000</v>
      </c>
      <c r="AX5" s="128">
        <f t="shared" ref="AX5" si="104">AW5</f>
        <v>16000</v>
      </c>
      <c r="AY5" s="128">
        <f t="shared" ref="AY5" si="105">AX5</f>
        <v>16000</v>
      </c>
      <c r="AZ5" s="128">
        <f t="shared" ref="AZ5" si="106">AY5</f>
        <v>16000</v>
      </c>
      <c r="BA5" s="128">
        <f t="shared" ref="BA5" si="107">AZ5</f>
        <v>16000</v>
      </c>
      <c r="BB5" s="128">
        <f t="shared" ref="BB5" si="108">BA5</f>
        <v>16000</v>
      </c>
      <c r="BC5" s="128">
        <f t="shared" ref="BC5" si="109">BB5</f>
        <v>16000</v>
      </c>
      <c r="BD5" s="128">
        <f t="shared" ref="BD5" si="110">BC5</f>
        <v>16000</v>
      </c>
      <c r="BE5" s="128">
        <f t="shared" ref="BE5" si="111">BD5</f>
        <v>16000</v>
      </c>
      <c r="BF5" s="128">
        <f t="shared" ref="BF5" si="112">BE5</f>
        <v>16000</v>
      </c>
      <c r="BG5" s="128">
        <f t="shared" ref="BG5" si="113">BF5</f>
        <v>16000</v>
      </c>
      <c r="BH5" s="128">
        <f t="shared" ref="BH5" si="114">BG5</f>
        <v>16000</v>
      </c>
      <c r="BI5" s="128">
        <f t="shared" ref="BI5" si="115">BH5</f>
        <v>16000</v>
      </c>
      <c r="BJ5" s="128">
        <f t="shared" ref="BJ5" si="116">BI5</f>
        <v>16000</v>
      </c>
    </row>
    <row r="6" spans="2:62" ht="15.6" x14ac:dyDescent="0.6">
      <c r="B6" s="132" t="str">
        <f>Assumptions!A32</f>
        <v/>
      </c>
      <c r="C6" s="128">
        <f>Assumptions!B24</f>
        <v>0</v>
      </c>
      <c r="D6" s="128">
        <f t="shared" ref="D6:BJ6" si="117">C6</f>
        <v>0</v>
      </c>
      <c r="E6" s="128">
        <f t="shared" si="117"/>
        <v>0</v>
      </c>
      <c r="F6" s="128">
        <f t="shared" si="117"/>
        <v>0</v>
      </c>
      <c r="G6" s="128">
        <f t="shared" si="117"/>
        <v>0</v>
      </c>
      <c r="H6" s="128">
        <f t="shared" si="117"/>
        <v>0</v>
      </c>
      <c r="I6" s="128">
        <f t="shared" si="117"/>
        <v>0</v>
      </c>
      <c r="J6" s="128">
        <f t="shared" si="117"/>
        <v>0</v>
      </c>
      <c r="K6" s="128">
        <f t="shared" si="117"/>
        <v>0</v>
      </c>
      <c r="L6" s="128">
        <f t="shared" si="117"/>
        <v>0</v>
      </c>
      <c r="M6" s="128">
        <f t="shared" si="117"/>
        <v>0</v>
      </c>
      <c r="N6" s="128">
        <f t="shared" si="117"/>
        <v>0</v>
      </c>
      <c r="O6" s="128">
        <f t="shared" si="117"/>
        <v>0</v>
      </c>
      <c r="P6" s="128">
        <f t="shared" si="117"/>
        <v>0</v>
      </c>
      <c r="Q6" s="128">
        <f t="shared" si="117"/>
        <v>0</v>
      </c>
      <c r="R6" s="128">
        <f t="shared" si="117"/>
        <v>0</v>
      </c>
      <c r="S6" s="128">
        <f t="shared" si="117"/>
        <v>0</v>
      </c>
      <c r="T6" s="128">
        <f t="shared" si="117"/>
        <v>0</v>
      </c>
      <c r="U6" s="128">
        <f t="shared" si="117"/>
        <v>0</v>
      </c>
      <c r="V6" s="128">
        <f t="shared" si="117"/>
        <v>0</v>
      </c>
      <c r="W6" s="128">
        <f t="shared" si="117"/>
        <v>0</v>
      </c>
      <c r="X6" s="128">
        <f t="shared" si="117"/>
        <v>0</v>
      </c>
      <c r="Y6" s="128">
        <f t="shared" si="117"/>
        <v>0</v>
      </c>
      <c r="Z6" s="128">
        <f t="shared" si="117"/>
        <v>0</v>
      </c>
      <c r="AA6" s="128">
        <f t="shared" si="117"/>
        <v>0</v>
      </c>
      <c r="AB6" s="128">
        <f t="shared" si="117"/>
        <v>0</v>
      </c>
      <c r="AC6" s="128">
        <f t="shared" si="117"/>
        <v>0</v>
      </c>
      <c r="AD6" s="128">
        <f t="shared" si="117"/>
        <v>0</v>
      </c>
      <c r="AE6" s="128">
        <f t="shared" si="117"/>
        <v>0</v>
      </c>
      <c r="AF6" s="128">
        <f t="shared" si="117"/>
        <v>0</v>
      </c>
      <c r="AG6" s="128">
        <f t="shared" si="117"/>
        <v>0</v>
      </c>
      <c r="AH6" s="128">
        <f t="shared" si="117"/>
        <v>0</v>
      </c>
      <c r="AI6" s="128">
        <f t="shared" si="117"/>
        <v>0</v>
      </c>
      <c r="AJ6" s="128">
        <f t="shared" si="117"/>
        <v>0</v>
      </c>
      <c r="AK6" s="128">
        <f t="shared" si="117"/>
        <v>0</v>
      </c>
      <c r="AL6" s="128">
        <f t="shared" si="117"/>
        <v>0</v>
      </c>
      <c r="AM6" s="128">
        <f t="shared" si="117"/>
        <v>0</v>
      </c>
      <c r="AN6" s="128">
        <f t="shared" si="117"/>
        <v>0</v>
      </c>
      <c r="AO6" s="128">
        <f t="shared" si="117"/>
        <v>0</v>
      </c>
      <c r="AP6" s="128">
        <f t="shared" si="117"/>
        <v>0</v>
      </c>
      <c r="AQ6" s="128">
        <f t="shared" si="117"/>
        <v>0</v>
      </c>
      <c r="AR6" s="128">
        <f t="shared" si="117"/>
        <v>0</v>
      </c>
      <c r="AS6" s="128">
        <f t="shared" si="117"/>
        <v>0</v>
      </c>
      <c r="AT6" s="128">
        <f t="shared" si="117"/>
        <v>0</v>
      </c>
      <c r="AU6" s="128">
        <f t="shared" si="117"/>
        <v>0</v>
      </c>
      <c r="AV6" s="128">
        <f t="shared" si="117"/>
        <v>0</v>
      </c>
      <c r="AW6" s="128">
        <f t="shared" si="117"/>
        <v>0</v>
      </c>
      <c r="AX6" s="128">
        <f t="shared" si="117"/>
        <v>0</v>
      </c>
      <c r="AY6" s="128">
        <f t="shared" si="117"/>
        <v>0</v>
      </c>
      <c r="AZ6" s="128">
        <f t="shared" si="117"/>
        <v>0</v>
      </c>
      <c r="BA6" s="128">
        <f t="shared" si="117"/>
        <v>0</v>
      </c>
      <c r="BB6" s="128">
        <f t="shared" si="117"/>
        <v>0</v>
      </c>
      <c r="BC6" s="128">
        <f t="shared" si="117"/>
        <v>0</v>
      </c>
      <c r="BD6" s="128">
        <f t="shared" si="117"/>
        <v>0</v>
      </c>
      <c r="BE6" s="128">
        <f t="shared" si="117"/>
        <v>0</v>
      </c>
      <c r="BF6" s="128">
        <f t="shared" si="117"/>
        <v>0</v>
      </c>
      <c r="BG6" s="128">
        <f t="shared" si="117"/>
        <v>0</v>
      </c>
      <c r="BH6" s="128">
        <f t="shared" si="117"/>
        <v>0</v>
      </c>
      <c r="BI6" s="128">
        <f t="shared" si="117"/>
        <v>0</v>
      </c>
      <c r="BJ6" s="128">
        <f t="shared" si="117"/>
        <v>0</v>
      </c>
    </row>
    <row r="7" spans="2:62" ht="15.6" x14ac:dyDescent="0.6">
      <c r="B7" s="132" t="str">
        <f>Assumptions!A32</f>
        <v/>
      </c>
      <c r="C7" s="128">
        <f>Assumptions!B25</f>
        <v>0</v>
      </c>
      <c r="D7" s="128">
        <f t="shared" ref="D7:BJ7" si="118">C7</f>
        <v>0</v>
      </c>
      <c r="E7" s="128">
        <f t="shared" si="118"/>
        <v>0</v>
      </c>
      <c r="F7" s="128">
        <f t="shared" si="118"/>
        <v>0</v>
      </c>
      <c r="G7" s="128">
        <f t="shared" si="118"/>
        <v>0</v>
      </c>
      <c r="H7" s="128">
        <f t="shared" si="118"/>
        <v>0</v>
      </c>
      <c r="I7" s="128">
        <f t="shared" si="118"/>
        <v>0</v>
      </c>
      <c r="J7" s="128">
        <f t="shared" si="118"/>
        <v>0</v>
      </c>
      <c r="K7" s="128">
        <f t="shared" si="118"/>
        <v>0</v>
      </c>
      <c r="L7" s="128">
        <f t="shared" si="118"/>
        <v>0</v>
      </c>
      <c r="M7" s="128">
        <f t="shared" si="118"/>
        <v>0</v>
      </c>
      <c r="N7" s="128">
        <f t="shared" si="118"/>
        <v>0</v>
      </c>
      <c r="O7" s="128">
        <f t="shared" si="118"/>
        <v>0</v>
      </c>
      <c r="P7" s="128">
        <f t="shared" si="118"/>
        <v>0</v>
      </c>
      <c r="Q7" s="128">
        <f t="shared" si="118"/>
        <v>0</v>
      </c>
      <c r="R7" s="128">
        <f t="shared" si="118"/>
        <v>0</v>
      </c>
      <c r="S7" s="128">
        <f t="shared" si="118"/>
        <v>0</v>
      </c>
      <c r="T7" s="128">
        <f t="shared" si="118"/>
        <v>0</v>
      </c>
      <c r="U7" s="128">
        <f t="shared" si="118"/>
        <v>0</v>
      </c>
      <c r="V7" s="128">
        <f t="shared" si="118"/>
        <v>0</v>
      </c>
      <c r="W7" s="128">
        <f t="shared" si="118"/>
        <v>0</v>
      </c>
      <c r="X7" s="128">
        <f t="shared" si="118"/>
        <v>0</v>
      </c>
      <c r="Y7" s="128">
        <f t="shared" si="118"/>
        <v>0</v>
      </c>
      <c r="Z7" s="128">
        <f t="shared" si="118"/>
        <v>0</v>
      </c>
      <c r="AA7" s="128">
        <f t="shared" si="118"/>
        <v>0</v>
      </c>
      <c r="AB7" s="128">
        <f t="shared" si="118"/>
        <v>0</v>
      </c>
      <c r="AC7" s="128">
        <f t="shared" si="118"/>
        <v>0</v>
      </c>
      <c r="AD7" s="128">
        <f t="shared" si="118"/>
        <v>0</v>
      </c>
      <c r="AE7" s="128">
        <f t="shared" si="118"/>
        <v>0</v>
      </c>
      <c r="AF7" s="128">
        <f t="shared" si="118"/>
        <v>0</v>
      </c>
      <c r="AG7" s="128">
        <f t="shared" si="118"/>
        <v>0</v>
      </c>
      <c r="AH7" s="128">
        <f t="shared" si="118"/>
        <v>0</v>
      </c>
      <c r="AI7" s="128">
        <f t="shared" si="118"/>
        <v>0</v>
      </c>
      <c r="AJ7" s="128">
        <f t="shared" si="118"/>
        <v>0</v>
      </c>
      <c r="AK7" s="128">
        <f t="shared" si="118"/>
        <v>0</v>
      </c>
      <c r="AL7" s="128">
        <f t="shared" si="118"/>
        <v>0</v>
      </c>
      <c r="AM7" s="128">
        <f t="shared" si="118"/>
        <v>0</v>
      </c>
      <c r="AN7" s="128">
        <f t="shared" si="118"/>
        <v>0</v>
      </c>
      <c r="AO7" s="128">
        <f t="shared" si="118"/>
        <v>0</v>
      </c>
      <c r="AP7" s="128">
        <f t="shared" si="118"/>
        <v>0</v>
      </c>
      <c r="AQ7" s="128">
        <f t="shared" si="118"/>
        <v>0</v>
      </c>
      <c r="AR7" s="128">
        <f t="shared" si="118"/>
        <v>0</v>
      </c>
      <c r="AS7" s="128">
        <f t="shared" si="118"/>
        <v>0</v>
      </c>
      <c r="AT7" s="128">
        <f t="shared" si="118"/>
        <v>0</v>
      </c>
      <c r="AU7" s="128">
        <f t="shared" si="118"/>
        <v>0</v>
      </c>
      <c r="AV7" s="128">
        <f t="shared" si="118"/>
        <v>0</v>
      </c>
      <c r="AW7" s="128">
        <f t="shared" si="118"/>
        <v>0</v>
      </c>
      <c r="AX7" s="128">
        <f t="shared" si="118"/>
        <v>0</v>
      </c>
      <c r="AY7" s="128">
        <f t="shared" si="118"/>
        <v>0</v>
      </c>
      <c r="AZ7" s="128">
        <f t="shared" si="118"/>
        <v>0</v>
      </c>
      <c r="BA7" s="128">
        <f t="shared" si="118"/>
        <v>0</v>
      </c>
      <c r="BB7" s="128">
        <f t="shared" si="118"/>
        <v>0</v>
      </c>
      <c r="BC7" s="128">
        <f t="shared" si="118"/>
        <v>0</v>
      </c>
      <c r="BD7" s="128">
        <f t="shared" si="118"/>
        <v>0</v>
      </c>
      <c r="BE7" s="128">
        <f t="shared" si="118"/>
        <v>0</v>
      </c>
      <c r="BF7" s="128">
        <f t="shared" si="118"/>
        <v>0</v>
      </c>
      <c r="BG7" s="128">
        <f t="shared" si="118"/>
        <v>0</v>
      </c>
      <c r="BH7" s="128">
        <f t="shared" si="118"/>
        <v>0</v>
      </c>
      <c r="BI7" s="128">
        <f t="shared" si="118"/>
        <v>0</v>
      </c>
      <c r="BJ7" s="128">
        <f t="shared" si="118"/>
        <v>0</v>
      </c>
    </row>
    <row r="8" spans="2:62" ht="15.6" x14ac:dyDescent="0.6">
      <c r="B8" s="132" t="str">
        <f>Assumptions!A33</f>
        <v/>
      </c>
      <c r="C8" s="128">
        <f>Assumptions!B26</f>
        <v>0</v>
      </c>
      <c r="D8" s="128">
        <f t="shared" ref="D8:BJ8" si="119">C8</f>
        <v>0</v>
      </c>
      <c r="E8" s="128">
        <f t="shared" si="119"/>
        <v>0</v>
      </c>
      <c r="F8" s="128">
        <f t="shared" si="119"/>
        <v>0</v>
      </c>
      <c r="G8" s="128">
        <f t="shared" si="119"/>
        <v>0</v>
      </c>
      <c r="H8" s="128">
        <f t="shared" si="119"/>
        <v>0</v>
      </c>
      <c r="I8" s="128">
        <f t="shared" si="119"/>
        <v>0</v>
      </c>
      <c r="J8" s="128">
        <f t="shared" si="119"/>
        <v>0</v>
      </c>
      <c r="K8" s="128">
        <f t="shared" si="119"/>
        <v>0</v>
      </c>
      <c r="L8" s="128">
        <f t="shared" si="119"/>
        <v>0</v>
      </c>
      <c r="M8" s="128">
        <f t="shared" si="119"/>
        <v>0</v>
      </c>
      <c r="N8" s="128">
        <f t="shared" si="119"/>
        <v>0</v>
      </c>
      <c r="O8" s="128">
        <f t="shared" si="119"/>
        <v>0</v>
      </c>
      <c r="P8" s="128">
        <f t="shared" si="119"/>
        <v>0</v>
      </c>
      <c r="Q8" s="128">
        <f t="shared" si="119"/>
        <v>0</v>
      </c>
      <c r="R8" s="128">
        <f t="shared" si="119"/>
        <v>0</v>
      </c>
      <c r="S8" s="128">
        <f t="shared" si="119"/>
        <v>0</v>
      </c>
      <c r="T8" s="128">
        <f t="shared" si="119"/>
        <v>0</v>
      </c>
      <c r="U8" s="128">
        <f t="shared" si="119"/>
        <v>0</v>
      </c>
      <c r="V8" s="128">
        <f t="shared" si="119"/>
        <v>0</v>
      </c>
      <c r="W8" s="128">
        <f t="shared" si="119"/>
        <v>0</v>
      </c>
      <c r="X8" s="128">
        <f t="shared" si="119"/>
        <v>0</v>
      </c>
      <c r="Y8" s="128">
        <f t="shared" si="119"/>
        <v>0</v>
      </c>
      <c r="Z8" s="128">
        <f t="shared" si="119"/>
        <v>0</v>
      </c>
      <c r="AA8" s="128">
        <f t="shared" si="119"/>
        <v>0</v>
      </c>
      <c r="AB8" s="128">
        <f t="shared" si="119"/>
        <v>0</v>
      </c>
      <c r="AC8" s="128">
        <f t="shared" si="119"/>
        <v>0</v>
      </c>
      <c r="AD8" s="128">
        <f t="shared" si="119"/>
        <v>0</v>
      </c>
      <c r="AE8" s="128">
        <f t="shared" si="119"/>
        <v>0</v>
      </c>
      <c r="AF8" s="128">
        <f t="shared" si="119"/>
        <v>0</v>
      </c>
      <c r="AG8" s="128">
        <f t="shared" si="119"/>
        <v>0</v>
      </c>
      <c r="AH8" s="128">
        <f t="shared" si="119"/>
        <v>0</v>
      </c>
      <c r="AI8" s="128">
        <f t="shared" si="119"/>
        <v>0</v>
      </c>
      <c r="AJ8" s="128">
        <f t="shared" si="119"/>
        <v>0</v>
      </c>
      <c r="AK8" s="128">
        <f t="shared" si="119"/>
        <v>0</v>
      </c>
      <c r="AL8" s="128">
        <f t="shared" si="119"/>
        <v>0</v>
      </c>
      <c r="AM8" s="128">
        <f t="shared" si="119"/>
        <v>0</v>
      </c>
      <c r="AN8" s="128">
        <f t="shared" si="119"/>
        <v>0</v>
      </c>
      <c r="AO8" s="128">
        <f t="shared" si="119"/>
        <v>0</v>
      </c>
      <c r="AP8" s="128">
        <f t="shared" si="119"/>
        <v>0</v>
      </c>
      <c r="AQ8" s="128">
        <f t="shared" si="119"/>
        <v>0</v>
      </c>
      <c r="AR8" s="128">
        <f t="shared" si="119"/>
        <v>0</v>
      </c>
      <c r="AS8" s="128">
        <f t="shared" si="119"/>
        <v>0</v>
      </c>
      <c r="AT8" s="128">
        <f t="shared" si="119"/>
        <v>0</v>
      </c>
      <c r="AU8" s="128">
        <f t="shared" si="119"/>
        <v>0</v>
      </c>
      <c r="AV8" s="128">
        <f t="shared" si="119"/>
        <v>0</v>
      </c>
      <c r="AW8" s="128">
        <f t="shared" si="119"/>
        <v>0</v>
      </c>
      <c r="AX8" s="128">
        <f t="shared" si="119"/>
        <v>0</v>
      </c>
      <c r="AY8" s="128">
        <f t="shared" si="119"/>
        <v>0</v>
      </c>
      <c r="AZ8" s="128">
        <f t="shared" si="119"/>
        <v>0</v>
      </c>
      <c r="BA8" s="128">
        <f t="shared" si="119"/>
        <v>0</v>
      </c>
      <c r="BB8" s="128">
        <f t="shared" si="119"/>
        <v>0</v>
      </c>
      <c r="BC8" s="128">
        <f t="shared" si="119"/>
        <v>0</v>
      </c>
      <c r="BD8" s="128">
        <f t="shared" si="119"/>
        <v>0</v>
      </c>
      <c r="BE8" s="128">
        <f t="shared" si="119"/>
        <v>0</v>
      </c>
      <c r="BF8" s="128">
        <f t="shared" si="119"/>
        <v>0</v>
      </c>
      <c r="BG8" s="128">
        <f t="shared" si="119"/>
        <v>0</v>
      </c>
      <c r="BH8" s="128">
        <f t="shared" si="119"/>
        <v>0</v>
      </c>
      <c r="BI8" s="128">
        <f t="shared" si="119"/>
        <v>0</v>
      </c>
      <c r="BJ8" s="128">
        <f t="shared" si="119"/>
        <v>0</v>
      </c>
    </row>
    <row r="9" spans="2:62" ht="15.6" x14ac:dyDescent="0.6">
      <c r="B9" s="53" t="s">
        <v>47</v>
      </c>
      <c r="C9" s="129">
        <f>SUM(C3:C8)</f>
        <v>64000</v>
      </c>
      <c r="D9" s="129">
        <f t="shared" ref="D9:BJ9" si="120">SUM(D3:D8)</f>
        <v>64000</v>
      </c>
      <c r="E9" s="129">
        <f t="shared" si="120"/>
        <v>64000</v>
      </c>
      <c r="F9" s="129">
        <f t="shared" si="120"/>
        <v>64000</v>
      </c>
      <c r="G9" s="129">
        <f t="shared" si="120"/>
        <v>64000</v>
      </c>
      <c r="H9" s="129">
        <f t="shared" si="120"/>
        <v>64000</v>
      </c>
      <c r="I9" s="129">
        <f t="shared" si="120"/>
        <v>64000</v>
      </c>
      <c r="J9" s="129">
        <f t="shared" si="120"/>
        <v>64000</v>
      </c>
      <c r="K9" s="129">
        <f t="shared" si="120"/>
        <v>64000</v>
      </c>
      <c r="L9" s="129">
        <f t="shared" si="120"/>
        <v>64000</v>
      </c>
      <c r="M9" s="129">
        <f t="shared" si="120"/>
        <v>64000</v>
      </c>
      <c r="N9" s="129">
        <f t="shared" si="120"/>
        <v>64000</v>
      </c>
      <c r="O9" s="129">
        <f t="shared" si="120"/>
        <v>64000</v>
      </c>
      <c r="P9" s="129">
        <f t="shared" si="120"/>
        <v>64000</v>
      </c>
      <c r="Q9" s="129">
        <f t="shared" si="120"/>
        <v>64000</v>
      </c>
      <c r="R9" s="129">
        <f t="shared" si="120"/>
        <v>64000</v>
      </c>
      <c r="S9" s="129">
        <f t="shared" si="120"/>
        <v>64000</v>
      </c>
      <c r="T9" s="129">
        <f t="shared" si="120"/>
        <v>64000</v>
      </c>
      <c r="U9" s="129">
        <f t="shared" si="120"/>
        <v>64000</v>
      </c>
      <c r="V9" s="129">
        <f t="shared" si="120"/>
        <v>64000</v>
      </c>
      <c r="W9" s="129">
        <f t="shared" si="120"/>
        <v>64000</v>
      </c>
      <c r="X9" s="129">
        <f t="shared" si="120"/>
        <v>64000</v>
      </c>
      <c r="Y9" s="129">
        <f t="shared" si="120"/>
        <v>64000</v>
      </c>
      <c r="Z9" s="129">
        <f t="shared" si="120"/>
        <v>64000</v>
      </c>
      <c r="AA9" s="129">
        <f t="shared" si="120"/>
        <v>64000</v>
      </c>
      <c r="AB9" s="129">
        <f t="shared" si="120"/>
        <v>64000</v>
      </c>
      <c r="AC9" s="129">
        <f t="shared" si="120"/>
        <v>64000</v>
      </c>
      <c r="AD9" s="129">
        <f t="shared" si="120"/>
        <v>64000</v>
      </c>
      <c r="AE9" s="129">
        <f t="shared" si="120"/>
        <v>64000</v>
      </c>
      <c r="AF9" s="129">
        <f t="shared" si="120"/>
        <v>64000</v>
      </c>
      <c r="AG9" s="129">
        <f t="shared" si="120"/>
        <v>64000</v>
      </c>
      <c r="AH9" s="129">
        <f t="shared" si="120"/>
        <v>64000</v>
      </c>
      <c r="AI9" s="129">
        <f t="shared" si="120"/>
        <v>64000</v>
      </c>
      <c r="AJ9" s="129">
        <f t="shared" si="120"/>
        <v>64000</v>
      </c>
      <c r="AK9" s="129">
        <f t="shared" si="120"/>
        <v>64000</v>
      </c>
      <c r="AL9" s="129">
        <f t="shared" si="120"/>
        <v>64000</v>
      </c>
      <c r="AM9" s="129">
        <f t="shared" si="120"/>
        <v>64000</v>
      </c>
      <c r="AN9" s="129">
        <f t="shared" si="120"/>
        <v>64000</v>
      </c>
      <c r="AO9" s="129">
        <f t="shared" si="120"/>
        <v>64000</v>
      </c>
      <c r="AP9" s="129">
        <f t="shared" si="120"/>
        <v>64000</v>
      </c>
      <c r="AQ9" s="129">
        <f t="shared" si="120"/>
        <v>64000</v>
      </c>
      <c r="AR9" s="129">
        <f t="shared" si="120"/>
        <v>64000</v>
      </c>
      <c r="AS9" s="129">
        <f t="shared" si="120"/>
        <v>64000</v>
      </c>
      <c r="AT9" s="129">
        <f t="shared" si="120"/>
        <v>64000</v>
      </c>
      <c r="AU9" s="129">
        <f t="shared" si="120"/>
        <v>64000</v>
      </c>
      <c r="AV9" s="129">
        <f t="shared" si="120"/>
        <v>64000</v>
      </c>
      <c r="AW9" s="129">
        <f t="shared" si="120"/>
        <v>64000</v>
      </c>
      <c r="AX9" s="129">
        <f t="shared" si="120"/>
        <v>64000</v>
      </c>
      <c r="AY9" s="129">
        <f t="shared" si="120"/>
        <v>64000</v>
      </c>
      <c r="AZ9" s="129">
        <f t="shared" si="120"/>
        <v>64000</v>
      </c>
      <c r="BA9" s="129">
        <f t="shared" si="120"/>
        <v>64000</v>
      </c>
      <c r="BB9" s="129">
        <f t="shared" si="120"/>
        <v>64000</v>
      </c>
      <c r="BC9" s="129">
        <f t="shared" si="120"/>
        <v>64000</v>
      </c>
      <c r="BD9" s="129">
        <f t="shared" si="120"/>
        <v>64000</v>
      </c>
      <c r="BE9" s="129">
        <f t="shared" si="120"/>
        <v>64000</v>
      </c>
      <c r="BF9" s="129">
        <f t="shared" si="120"/>
        <v>64000</v>
      </c>
      <c r="BG9" s="129">
        <f t="shared" si="120"/>
        <v>64000</v>
      </c>
      <c r="BH9" s="129">
        <f t="shared" si="120"/>
        <v>64000</v>
      </c>
      <c r="BI9" s="129">
        <f t="shared" si="120"/>
        <v>64000</v>
      </c>
      <c r="BJ9" s="129">
        <f t="shared" si="120"/>
        <v>64000</v>
      </c>
    </row>
    <row r="10" spans="2:62" x14ac:dyDescent="0.55000000000000004"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</row>
    <row r="11" spans="2:62" x14ac:dyDescent="0.55000000000000004"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</row>
    <row r="12" spans="2:62" ht="16.8" x14ac:dyDescent="0.65">
      <c r="B12" s="47" t="s">
        <v>221</v>
      </c>
      <c r="C12" s="176" t="s">
        <v>21</v>
      </c>
      <c r="D12" s="176" t="s">
        <v>22</v>
      </c>
      <c r="E12" s="176" t="s">
        <v>23</v>
      </c>
      <c r="F12" s="176" t="s">
        <v>24</v>
      </c>
      <c r="G12" s="176" t="s">
        <v>25</v>
      </c>
      <c r="H12" s="176" t="s">
        <v>26</v>
      </c>
      <c r="I12" s="176" t="s">
        <v>27</v>
      </c>
      <c r="J12" s="176" t="s">
        <v>28</v>
      </c>
      <c r="K12" s="176" t="s">
        <v>29</v>
      </c>
      <c r="L12" s="176" t="s">
        <v>30</v>
      </c>
      <c r="M12" s="176" t="s">
        <v>31</v>
      </c>
      <c r="N12" s="176" t="s">
        <v>32</v>
      </c>
      <c r="O12" s="176" t="s">
        <v>54</v>
      </c>
      <c r="P12" s="176" t="s">
        <v>55</v>
      </c>
      <c r="Q12" s="176" t="s">
        <v>56</v>
      </c>
      <c r="R12" s="176" t="s">
        <v>57</v>
      </c>
      <c r="S12" s="176" t="s">
        <v>58</v>
      </c>
      <c r="T12" s="176" t="s">
        <v>59</v>
      </c>
      <c r="U12" s="176" t="s">
        <v>60</v>
      </c>
      <c r="V12" s="176" t="s">
        <v>61</v>
      </c>
      <c r="W12" s="176" t="s">
        <v>62</v>
      </c>
      <c r="X12" s="176" t="s">
        <v>63</v>
      </c>
      <c r="Y12" s="176" t="s">
        <v>64</v>
      </c>
      <c r="Z12" s="176" t="s">
        <v>65</v>
      </c>
      <c r="AA12" s="176" t="s">
        <v>66</v>
      </c>
      <c r="AB12" s="176" t="s">
        <v>67</v>
      </c>
      <c r="AC12" s="176" t="s">
        <v>68</v>
      </c>
      <c r="AD12" s="176" t="s">
        <v>69</v>
      </c>
      <c r="AE12" s="176" t="s">
        <v>70</v>
      </c>
      <c r="AF12" s="176" t="s">
        <v>71</v>
      </c>
      <c r="AG12" s="176" t="s">
        <v>72</v>
      </c>
      <c r="AH12" s="176" t="s">
        <v>73</v>
      </c>
      <c r="AI12" s="176" t="s">
        <v>74</v>
      </c>
      <c r="AJ12" s="176" t="s">
        <v>75</v>
      </c>
      <c r="AK12" s="176" t="s">
        <v>76</v>
      </c>
      <c r="AL12" s="176" t="s">
        <v>77</v>
      </c>
      <c r="AM12" s="176" t="s">
        <v>78</v>
      </c>
      <c r="AN12" s="176" t="s">
        <v>79</v>
      </c>
      <c r="AO12" s="176" t="s">
        <v>80</v>
      </c>
      <c r="AP12" s="176" t="s">
        <v>81</v>
      </c>
      <c r="AQ12" s="176" t="s">
        <v>82</v>
      </c>
      <c r="AR12" s="176" t="s">
        <v>83</v>
      </c>
      <c r="AS12" s="176" t="s">
        <v>84</v>
      </c>
      <c r="AT12" s="176" t="s">
        <v>85</v>
      </c>
      <c r="AU12" s="176" t="s">
        <v>86</v>
      </c>
      <c r="AV12" s="176" t="s">
        <v>87</v>
      </c>
      <c r="AW12" s="176" t="s">
        <v>88</v>
      </c>
      <c r="AX12" s="176" t="s">
        <v>89</v>
      </c>
      <c r="AY12" s="176" t="s">
        <v>90</v>
      </c>
      <c r="AZ12" s="176" t="s">
        <v>91</v>
      </c>
      <c r="BA12" s="176" t="s">
        <v>92</v>
      </c>
      <c r="BB12" s="176" t="s">
        <v>93</v>
      </c>
      <c r="BC12" s="176" t="s">
        <v>94</v>
      </c>
      <c r="BD12" s="176" t="s">
        <v>95</v>
      </c>
      <c r="BE12" s="176" t="s">
        <v>96</v>
      </c>
      <c r="BF12" s="176" t="s">
        <v>97</v>
      </c>
      <c r="BG12" s="176" t="s">
        <v>98</v>
      </c>
      <c r="BH12" s="176" t="s">
        <v>99</v>
      </c>
      <c r="BI12" s="176" t="s">
        <v>100</v>
      </c>
      <c r="BJ12" s="176" t="s">
        <v>101</v>
      </c>
    </row>
    <row r="13" spans="2:62" ht="15.6" x14ac:dyDescent="0.6">
      <c r="B13" s="132" t="str">
        <f>B3</f>
        <v>Renovation &amp; Interior Design</v>
      </c>
      <c r="C13" s="128">
        <f>IFERROR(VLOOKUP(C$12,Assumptions!$B$29:$C$29,2,FALSE),0)</f>
        <v>0</v>
      </c>
      <c r="D13" s="128">
        <f>IFERROR(VLOOKUP(D$12,Assumptions!$B$29:$C$29,2,FALSE),0)</f>
        <v>0</v>
      </c>
      <c r="E13" s="128">
        <f>IFERROR(VLOOKUP(E$12,Assumptions!$B$29:$C$29,2,FALSE),0)</f>
        <v>0</v>
      </c>
      <c r="F13" s="128">
        <f>IFERROR(VLOOKUP(F$12,Assumptions!$B$29:$C$29,2,FALSE),0)</f>
        <v>0</v>
      </c>
      <c r="G13" s="128">
        <f>IFERROR(VLOOKUP(G$12,Assumptions!$B$29:$C$29,2,FALSE),0)</f>
        <v>0</v>
      </c>
      <c r="H13" s="128">
        <f>IFERROR(VLOOKUP(H$12,Assumptions!$B$29:$C$29,2,FALSE),0)</f>
        <v>0</v>
      </c>
      <c r="I13" s="128">
        <f>IFERROR(VLOOKUP(I$12,Assumptions!$B$29:$C$29,2,FALSE),0)</f>
        <v>0</v>
      </c>
      <c r="J13" s="128">
        <f>IFERROR(VLOOKUP(J$12,Assumptions!$B$29:$C$29,2,FALSE),0)</f>
        <v>0</v>
      </c>
      <c r="K13" s="128">
        <f>IFERROR(VLOOKUP(K$12,Assumptions!$B$29:$C$29,2,FALSE),0)</f>
        <v>0</v>
      </c>
      <c r="L13" s="128">
        <f>IFERROR(VLOOKUP(L$12,Assumptions!$B$29:$C$29,2,FALSE),0)</f>
        <v>0</v>
      </c>
      <c r="M13" s="128">
        <f>IFERROR(VLOOKUP(M$12,Assumptions!$B$29:$C$29,2,FALSE),0)</f>
        <v>0</v>
      </c>
      <c r="N13" s="128">
        <f>IFERROR(VLOOKUP(N$12,Assumptions!$B$29:$C$29,2,FALSE),0)</f>
        <v>0</v>
      </c>
      <c r="O13" s="128">
        <f>IFERROR(VLOOKUP(O$12,Assumptions!$B$29:$C$29,2,FALSE),0)</f>
        <v>0</v>
      </c>
      <c r="P13" s="128">
        <f>IFERROR(VLOOKUP(P$12,Assumptions!$B$29:$C$29,2,FALSE),0)</f>
        <v>0</v>
      </c>
      <c r="Q13" s="128">
        <f>IFERROR(VLOOKUP(Q$12,Assumptions!$B$29:$C$29,2,FALSE),0)</f>
        <v>0</v>
      </c>
      <c r="R13" s="128">
        <f>IFERROR(VLOOKUP(R$12,Assumptions!$B$29:$C$29,2,FALSE),0)</f>
        <v>0</v>
      </c>
      <c r="S13" s="128">
        <f>IFERROR(VLOOKUP(S$12,Assumptions!$B$29:$C$29,2,FALSE),0)</f>
        <v>0</v>
      </c>
      <c r="T13" s="128">
        <f>IFERROR(VLOOKUP(T$12,Assumptions!$B$29:$C$29,2,FALSE),0)</f>
        <v>0</v>
      </c>
      <c r="U13" s="128">
        <f>IFERROR(VLOOKUP(U$12,Assumptions!$B$29:$C$29,2,FALSE),0)</f>
        <v>0</v>
      </c>
      <c r="V13" s="128">
        <f>IFERROR(VLOOKUP(V$12,Assumptions!$B$29:$C$29,2,FALSE),0)</f>
        <v>0</v>
      </c>
      <c r="W13" s="128">
        <f>IFERROR(VLOOKUP(W$12,Assumptions!$B$29:$C$29,2,FALSE),0)</f>
        <v>0</v>
      </c>
      <c r="X13" s="128">
        <f>IFERROR(VLOOKUP(X$12,Assumptions!$B$29:$C$29,2,FALSE),0)</f>
        <v>0</v>
      </c>
      <c r="Y13" s="128">
        <f>IFERROR(VLOOKUP(Y$12,Assumptions!$B$29:$C$29,2,FALSE),0)</f>
        <v>0</v>
      </c>
      <c r="Z13" s="128">
        <f>IFERROR(VLOOKUP(Z$12,Assumptions!$B$29:$C$29,2,FALSE),0)</f>
        <v>0</v>
      </c>
      <c r="AA13" s="128">
        <f>IFERROR(VLOOKUP(AA$12,Assumptions!$B$29:$C$29,2,FALSE),0)</f>
        <v>0</v>
      </c>
      <c r="AB13" s="128">
        <f>IFERROR(VLOOKUP(AB$12,Assumptions!$B$29:$C$29,2,FALSE),0)</f>
        <v>0</v>
      </c>
      <c r="AC13" s="128">
        <f>IFERROR(VLOOKUP(AC$12,Assumptions!$B$29:$C$29,2,FALSE),0)</f>
        <v>0</v>
      </c>
      <c r="AD13" s="128">
        <f>IFERROR(VLOOKUP(AD$12,Assumptions!$B$29:$C$29,2,FALSE),0)</f>
        <v>0</v>
      </c>
      <c r="AE13" s="128">
        <f>IFERROR(VLOOKUP(AE$12,Assumptions!$B$29:$C$29,2,FALSE),0)</f>
        <v>0</v>
      </c>
      <c r="AF13" s="128">
        <f>IFERROR(VLOOKUP(AF$12,Assumptions!$B$29:$C$29,2,FALSE),0)</f>
        <v>0</v>
      </c>
      <c r="AG13" s="128">
        <f>IFERROR(VLOOKUP(AG$12,Assumptions!$B$29:$C$29,2,FALSE),0)</f>
        <v>0</v>
      </c>
      <c r="AH13" s="128">
        <f>IFERROR(VLOOKUP(AH$12,Assumptions!$B$29:$C$29,2,FALSE),0)</f>
        <v>0</v>
      </c>
      <c r="AI13" s="128">
        <f>IFERROR(VLOOKUP(AI$12,Assumptions!$B$29:$C$29,2,FALSE),0)</f>
        <v>0</v>
      </c>
      <c r="AJ13" s="128">
        <f>IFERROR(VLOOKUP(AJ$12,Assumptions!$B$29:$C$29,2,FALSE),0)</f>
        <v>0</v>
      </c>
      <c r="AK13" s="128">
        <f>IFERROR(VLOOKUP(AK$12,Assumptions!$B$29:$C$29,2,FALSE),0)</f>
        <v>0</v>
      </c>
      <c r="AL13" s="128">
        <f>IFERROR(VLOOKUP(AL$12,Assumptions!$B$29:$C$29,2,FALSE),0)</f>
        <v>0</v>
      </c>
      <c r="AM13" s="128">
        <f>IFERROR(VLOOKUP(AM$12,Assumptions!$B$29:$C$29,2,FALSE),0)</f>
        <v>0</v>
      </c>
      <c r="AN13" s="128">
        <f>IFERROR(VLOOKUP(AN$12,Assumptions!$B$29:$C$29,2,FALSE),0)</f>
        <v>0</v>
      </c>
      <c r="AO13" s="128">
        <f>IFERROR(VLOOKUP(AO$12,Assumptions!$B$29:$C$29,2,FALSE),0)</f>
        <v>0</v>
      </c>
      <c r="AP13" s="128">
        <f>IFERROR(VLOOKUP(AP$12,Assumptions!$B$29:$C$29,2,FALSE),0)</f>
        <v>0</v>
      </c>
      <c r="AQ13" s="128">
        <f>IFERROR(VLOOKUP(AQ$12,Assumptions!$B$29:$C$29,2,FALSE),0)</f>
        <v>0</v>
      </c>
      <c r="AR13" s="128">
        <f>IFERROR(VLOOKUP(AR$12,Assumptions!$B$29:$C$29,2,FALSE),0)</f>
        <v>0</v>
      </c>
      <c r="AS13" s="128">
        <f>IFERROR(VLOOKUP(AS$12,Assumptions!$B$29:$C$29,2,FALSE),0)</f>
        <v>0</v>
      </c>
      <c r="AT13" s="128">
        <f>IFERROR(VLOOKUP(AT$12,Assumptions!$B$29:$C$29,2,FALSE),0)</f>
        <v>0</v>
      </c>
      <c r="AU13" s="128">
        <f>IFERROR(VLOOKUP(AU$12,Assumptions!$B$29:$C$29,2,FALSE),0)</f>
        <v>0</v>
      </c>
      <c r="AV13" s="128">
        <f>IFERROR(VLOOKUP(AV$12,Assumptions!$B$29:$C$29,2,FALSE),0)</f>
        <v>0</v>
      </c>
      <c r="AW13" s="128">
        <f>IFERROR(VLOOKUP(AW$12,Assumptions!$B$29:$C$29,2,FALSE),0)</f>
        <v>0</v>
      </c>
      <c r="AX13" s="128">
        <f>IFERROR(VLOOKUP(AX$12,Assumptions!$B$29:$C$29,2,FALSE),0)</f>
        <v>0</v>
      </c>
      <c r="AY13" s="128">
        <f>IFERROR(VLOOKUP(AY$12,Assumptions!$B$29:$C$29,2,FALSE),0)</f>
        <v>0</v>
      </c>
      <c r="AZ13" s="128">
        <f>IFERROR(VLOOKUP(AZ$12,Assumptions!$B$29:$C$29,2,FALSE),0)</f>
        <v>0</v>
      </c>
      <c r="BA13" s="128">
        <f>IFERROR(VLOOKUP(BA$12,Assumptions!$B$29:$C$29,2,FALSE),0)</f>
        <v>0</v>
      </c>
      <c r="BB13" s="128">
        <f>IFERROR(VLOOKUP(BB$12,Assumptions!$B$29:$C$29,2,FALSE),0)</f>
        <v>0</v>
      </c>
      <c r="BC13" s="128">
        <f>IFERROR(VLOOKUP(BC$12,Assumptions!$B$29:$C$29,2,FALSE),0)</f>
        <v>0</v>
      </c>
      <c r="BD13" s="128">
        <f>IFERROR(VLOOKUP(BD$12,Assumptions!$B$29:$C$29,2,FALSE),0)</f>
        <v>0</v>
      </c>
      <c r="BE13" s="128">
        <f>IFERROR(VLOOKUP(BE$12,Assumptions!$B$29:$C$29,2,FALSE),0)</f>
        <v>0</v>
      </c>
      <c r="BF13" s="128">
        <f>IFERROR(VLOOKUP(BF$12,Assumptions!$B$29:$C$29,2,FALSE),0)</f>
        <v>0</v>
      </c>
      <c r="BG13" s="128">
        <f>IFERROR(VLOOKUP(BG$12,Assumptions!$B$29:$C$29,2,FALSE),0)</f>
        <v>0</v>
      </c>
      <c r="BH13" s="128">
        <f>IFERROR(VLOOKUP(BH$12,Assumptions!$B$29:$C$29,2,FALSE),0)</f>
        <v>0</v>
      </c>
      <c r="BI13" s="128">
        <f>IFERROR(VLOOKUP(BI$12,Assumptions!$B$29:$C$29,2,FALSE),0)</f>
        <v>0</v>
      </c>
      <c r="BJ13" s="128">
        <f>IFERROR(VLOOKUP(BJ$12,Assumptions!$B$29:$C$29,2,FALSE),0)</f>
        <v>0</v>
      </c>
    </row>
    <row r="14" spans="2:62" ht="15.6" x14ac:dyDescent="0.6">
      <c r="B14" s="132" t="str">
        <f>B4</f>
        <v>Kitchen Equipment &amp; Installation</v>
      </c>
      <c r="C14" s="128">
        <f>IFERROR(VLOOKUP(C$12,Assumptions!$B$29:$C$29,2,FALSE),0)</f>
        <v>0</v>
      </c>
      <c r="D14" s="128">
        <f>IFERROR(VLOOKUP(D$12,Assumptions!$B$29:$C$29,2,FALSE),0)</f>
        <v>0</v>
      </c>
      <c r="E14" s="128">
        <f>IFERROR(VLOOKUP(E$12,Assumptions!$B$29:$C$29,2,FALSE),0)</f>
        <v>0</v>
      </c>
      <c r="F14" s="128">
        <f>IFERROR(VLOOKUP(F$12,Assumptions!$B$29:$C$29,2,FALSE),0)</f>
        <v>0</v>
      </c>
      <c r="G14" s="128">
        <f>IFERROR(VLOOKUP(G$12,Assumptions!$B$29:$C$29,2,FALSE),0)</f>
        <v>0</v>
      </c>
      <c r="H14" s="128">
        <f>IFERROR(VLOOKUP(H$12,Assumptions!$B$29:$C$29,2,FALSE),0)</f>
        <v>0</v>
      </c>
      <c r="I14" s="128">
        <f>IFERROR(VLOOKUP(I$12,Assumptions!$B$29:$C$29,2,FALSE),0)</f>
        <v>0</v>
      </c>
      <c r="J14" s="128">
        <f>IFERROR(VLOOKUP(J$12,Assumptions!$B$29:$C$29,2,FALSE),0)</f>
        <v>0</v>
      </c>
      <c r="K14" s="128">
        <f>IFERROR(VLOOKUP(K$12,Assumptions!$B$29:$C$29,2,FALSE),0)</f>
        <v>0</v>
      </c>
      <c r="L14" s="128">
        <f>IFERROR(VLOOKUP(L$12,Assumptions!$B$29:$C$29,2,FALSE),0)</f>
        <v>0</v>
      </c>
      <c r="M14" s="128">
        <f>IFERROR(VLOOKUP(M$12,Assumptions!$B$29:$C$29,2,FALSE),0)</f>
        <v>0</v>
      </c>
      <c r="N14" s="128">
        <f>IFERROR(VLOOKUP(N$12,Assumptions!$B$29:$C$29,2,FALSE),0)</f>
        <v>0</v>
      </c>
      <c r="O14" s="128">
        <f>IFERROR(VLOOKUP(O$12,Assumptions!$B$29:$C$29,2,FALSE),0)</f>
        <v>0</v>
      </c>
      <c r="P14" s="128">
        <f>IFERROR(VLOOKUP(P$12,Assumptions!$B$29:$C$29,2,FALSE),0)</f>
        <v>0</v>
      </c>
      <c r="Q14" s="128">
        <f>IFERROR(VLOOKUP(Q$12,Assumptions!$B$29:$C$29,2,FALSE),0)</f>
        <v>0</v>
      </c>
      <c r="R14" s="128">
        <f>IFERROR(VLOOKUP(R$12,Assumptions!$B$29:$C$29,2,FALSE),0)</f>
        <v>0</v>
      </c>
      <c r="S14" s="128">
        <f>IFERROR(VLOOKUP(S$12,Assumptions!$B$29:$C$29,2,FALSE),0)</f>
        <v>0</v>
      </c>
      <c r="T14" s="128">
        <f>IFERROR(VLOOKUP(T$12,Assumptions!$B$29:$C$29,2,FALSE),0)</f>
        <v>0</v>
      </c>
      <c r="U14" s="128">
        <f>IFERROR(VLOOKUP(U$12,Assumptions!$B$29:$C$29,2,FALSE),0)</f>
        <v>0</v>
      </c>
      <c r="V14" s="128">
        <f>IFERROR(VLOOKUP(V$12,Assumptions!$B$29:$C$29,2,FALSE),0)</f>
        <v>0</v>
      </c>
      <c r="W14" s="128">
        <f>IFERROR(VLOOKUP(W$12,Assumptions!$B$29:$C$29,2,FALSE),0)</f>
        <v>0</v>
      </c>
      <c r="X14" s="128">
        <f>IFERROR(VLOOKUP(X$12,Assumptions!$B$29:$C$29,2,FALSE),0)</f>
        <v>0</v>
      </c>
      <c r="Y14" s="128">
        <f>IFERROR(VLOOKUP(Y$12,Assumptions!$B$29:$C$29,2,FALSE),0)</f>
        <v>0</v>
      </c>
      <c r="Z14" s="128">
        <f>IFERROR(VLOOKUP(Z$12,Assumptions!$B$29:$C$29,2,FALSE),0)</f>
        <v>0</v>
      </c>
      <c r="AA14" s="128">
        <f>IFERROR(VLOOKUP(AA$12,Assumptions!$B$29:$C$29,2,FALSE),0)</f>
        <v>0</v>
      </c>
      <c r="AB14" s="128">
        <f>IFERROR(VLOOKUP(AB$12,Assumptions!$B$29:$C$29,2,FALSE),0)</f>
        <v>0</v>
      </c>
      <c r="AC14" s="128">
        <f>IFERROR(VLOOKUP(AC$12,Assumptions!$B$29:$C$29,2,FALSE),0)</f>
        <v>0</v>
      </c>
      <c r="AD14" s="128">
        <f>IFERROR(VLOOKUP(AD$12,Assumptions!$B$29:$C$29,2,FALSE),0)</f>
        <v>0</v>
      </c>
      <c r="AE14" s="128">
        <f>IFERROR(VLOOKUP(AE$12,Assumptions!$B$29:$C$29,2,FALSE),0)</f>
        <v>0</v>
      </c>
      <c r="AF14" s="128">
        <f>IFERROR(VLOOKUP(AF$12,Assumptions!$B$29:$C$29,2,FALSE),0)</f>
        <v>0</v>
      </c>
      <c r="AG14" s="128">
        <f>IFERROR(VLOOKUP(AG$12,Assumptions!$B$29:$C$29,2,FALSE),0)</f>
        <v>0</v>
      </c>
      <c r="AH14" s="128">
        <f>IFERROR(VLOOKUP(AH$12,Assumptions!$B$29:$C$29,2,FALSE),0)</f>
        <v>0</v>
      </c>
      <c r="AI14" s="128">
        <f>IFERROR(VLOOKUP(AI$12,Assumptions!$B$29:$C$29,2,FALSE),0)</f>
        <v>0</v>
      </c>
      <c r="AJ14" s="128">
        <f>IFERROR(VLOOKUP(AJ$12,Assumptions!$B$29:$C$29,2,FALSE),0)</f>
        <v>0</v>
      </c>
      <c r="AK14" s="128">
        <f>IFERROR(VLOOKUP(AK$12,Assumptions!$B$29:$C$29,2,FALSE),0)</f>
        <v>0</v>
      </c>
      <c r="AL14" s="128">
        <f>IFERROR(VLOOKUP(AL$12,Assumptions!$B$29:$C$29,2,FALSE),0)</f>
        <v>0</v>
      </c>
      <c r="AM14" s="128">
        <f>IFERROR(VLOOKUP(AM$12,Assumptions!$B$29:$C$29,2,FALSE),0)</f>
        <v>0</v>
      </c>
      <c r="AN14" s="128">
        <f>IFERROR(VLOOKUP(AN$12,Assumptions!$B$29:$C$29,2,FALSE),0)</f>
        <v>0</v>
      </c>
      <c r="AO14" s="128">
        <f>IFERROR(VLOOKUP(AO$12,Assumptions!$B$29:$C$29,2,FALSE),0)</f>
        <v>0</v>
      </c>
      <c r="AP14" s="128">
        <f>IFERROR(VLOOKUP(AP$12,Assumptions!$B$29:$C$29,2,FALSE),0)</f>
        <v>0</v>
      </c>
      <c r="AQ14" s="128">
        <f>IFERROR(VLOOKUP(AQ$12,Assumptions!$B$29:$C$29,2,FALSE),0)</f>
        <v>0</v>
      </c>
      <c r="AR14" s="128">
        <f>IFERROR(VLOOKUP(AR$12,Assumptions!$B$29:$C$29,2,FALSE),0)</f>
        <v>0</v>
      </c>
      <c r="AS14" s="128">
        <f>IFERROR(VLOOKUP(AS$12,Assumptions!$B$29:$C$29,2,FALSE),0)</f>
        <v>0</v>
      </c>
      <c r="AT14" s="128">
        <f>IFERROR(VLOOKUP(AT$12,Assumptions!$B$29:$C$29,2,FALSE),0)</f>
        <v>0</v>
      </c>
      <c r="AU14" s="128">
        <f>IFERROR(VLOOKUP(AU$12,Assumptions!$B$29:$C$29,2,FALSE),0)</f>
        <v>0</v>
      </c>
      <c r="AV14" s="128">
        <f>IFERROR(VLOOKUP(AV$12,Assumptions!$B$29:$C$29,2,FALSE),0)</f>
        <v>0</v>
      </c>
      <c r="AW14" s="128">
        <f>IFERROR(VLOOKUP(AW$12,Assumptions!$B$29:$C$29,2,FALSE),0)</f>
        <v>0</v>
      </c>
      <c r="AX14" s="128">
        <f>IFERROR(VLOOKUP(AX$12,Assumptions!$B$29:$C$29,2,FALSE),0)</f>
        <v>0</v>
      </c>
      <c r="AY14" s="128">
        <f>IFERROR(VLOOKUP(AY$12,Assumptions!$B$29:$C$29,2,FALSE),0)</f>
        <v>0</v>
      </c>
      <c r="AZ14" s="128">
        <f>IFERROR(VLOOKUP(AZ$12,Assumptions!$B$29:$C$29,2,FALSE),0)</f>
        <v>0</v>
      </c>
      <c r="BA14" s="128">
        <f>IFERROR(VLOOKUP(BA$12,Assumptions!$B$29:$C$29,2,FALSE),0)</f>
        <v>0</v>
      </c>
      <c r="BB14" s="128">
        <f>IFERROR(VLOOKUP(BB$12,Assumptions!$B$29:$C$29,2,FALSE),0)</f>
        <v>0</v>
      </c>
      <c r="BC14" s="128">
        <f>IFERROR(VLOOKUP(BC$12,Assumptions!$B$29:$C$29,2,FALSE),0)</f>
        <v>0</v>
      </c>
      <c r="BD14" s="128">
        <f>IFERROR(VLOOKUP(BD$12,Assumptions!$B$29:$C$29,2,FALSE),0)</f>
        <v>0</v>
      </c>
      <c r="BE14" s="128">
        <f>IFERROR(VLOOKUP(BE$12,Assumptions!$B$29:$C$29,2,FALSE),0)</f>
        <v>0</v>
      </c>
      <c r="BF14" s="128">
        <f>IFERROR(VLOOKUP(BF$12,Assumptions!$B$29:$C$29,2,FALSE),0)</f>
        <v>0</v>
      </c>
      <c r="BG14" s="128">
        <f>IFERROR(VLOOKUP(BG$12,Assumptions!$B$29:$C$29,2,FALSE),0)</f>
        <v>0</v>
      </c>
      <c r="BH14" s="128">
        <f>IFERROR(VLOOKUP(BH$12,Assumptions!$B$29:$C$29,2,FALSE),0)</f>
        <v>0</v>
      </c>
      <c r="BI14" s="128">
        <f>IFERROR(VLOOKUP(BI$12,Assumptions!$B$29:$C$29,2,FALSE),0)</f>
        <v>0</v>
      </c>
      <c r="BJ14" s="128">
        <f>IFERROR(VLOOKUP(BJ$12,Assumptions!$B$29:$C$29,2,FALSE),0)</f>
        <v>0</v>
      </c>
    </row>
    <row r="15" spans="2:62" ht="15.6" x14ac:dyDescent="0.6">
      <c r="B15" s="132" t="str">
        <f>B5</f>
        <v>Furniture &amp; Fixtures</v>
      </c>
      <c r="C15" s="128">
        <f>IFERROR(VLOOKUP(C$12,Assumptions!$B$29:$C$29,2,FALSE),0)</f>
        <v>0</v>
      </c>
      <c r="D15" s="128">
        <f>IFERROR(VLOOKUP(D$12,Assumptions!$B$29:$C$29,2,FALSE),0)</f>
        <v>0</v>
      </c>
      <c r="E15" s="128">
        <f>IFERROR(VLOOKUP(E$12,Assumptions!$B$29:$C$29,2,FALSE),0)</f>
        <v>0</v>
      </c>
      <c r="F15" s="128">
        <f>IFERROR(VLOOKUP(F$12,Assumptions!$B$29:$C$29,2,FALSE),0)</f>
        <v>0</v>
      </c>
      <c r="G15" s="128">
        <f>IFERROR(VLOOKUP(G$12,Assumptions!$B$29:$C$29,2,FALSE),0)</f>
        <v>0</v>
      </c>
      <c r="H15" s="128">
        <f>IFERROR(VLOOKUP(H$12,Assumptions!$B$29:$C$29,2,FALSE),0)</f>
        <v>0</v>
      </c>
      <c r="I15" s="128">
        <f>IFERROR(VLOOKUP(I$12,Assumptions!$B$29:$C$29,2,FALSE),0)</f>
        <v>0</v>
      </c>
      <c r="J15" s="128">
        <f>IFERROR(VLOOKUP(J$12,Assumptions!$B$29:$C$29,2,FALSE),0)</f>
        <v>0</v>
      </c>
      <c r="K15" s="128">
        <f>IFERROR(VLOOKUP(K$12,Assumptions!$B$29:$C$29,2,FALSE),0)</f>
        <v>0</v>
      </c>
      <c r="L15" s="128">
        <f>IFERROR(VLOOKUP(L$12,Assumptions!$B$29:$C$29,2,FALSE),0)</f>
        <v>0</v>
      </c>
      <c r="M15" s="128">
        <f>IFERROR(VLOOKUP(M$12,Assumptions!$B$29:$C$29,2,FALSE),0)</f>
        <v>0</v>
      </c>
      <c r="N15" s="128">
        <f>IFERROR(VLOOKUP(N$12,Assumptions!$B$29:$C$29,2,FALSE),0)</f>
        <v>0</v>
      </c>
      <c r="O15" s="128">
        <f>IFERROR(VLOOKUP(O$12,Assumptions!$B$29:$C$29,2,FALSE),0)</f>
        <v>0</v>
      </c>
      <c r="P15" s="128">
        <f>IFERROR(VLOOKUP(P$12,Assumptions!$B$29:$C$29,2,FALSE),0)</f>
        <v>0</v>
      </c>
      <c r="Q15" s="128">
        <f>IFERROR(VLOOKUP(Q$12,Assumptions!$B$29:$C$29,2,FALSE),0)</f>
        <v>0</v>
      </c>
      <c r="R15" s="128">
        <f>IFERROR(VLOOKUP(R$12,Assumptions!$B$29:$C$29,2,FALSE),0)</f>
        <v>0</v>
      </c>
      <c r="S15" s="128">
        <f>IFERROR(VLOOKUP(S$12,Assumptions!$B$29:$C$29,2,FALSE),0)</f>
        <v>0</v>
      </c>
      <c r="T15" s="128">
        <f>IFERROR(VLOOKUP(T$12,Assumptions!$B$29:$C$29,2,FALSE),0)</f>
        <v>0</v>
      </c>
      <c r="U15" s="128">
        <f>IFERROR(VLOOKUP(U$12,Assumptions!$B$29:$C$29,2,FALSE),0)</f>
        <v>0</v>
      </c>
      <c r="V15" s="128">
        <f>IFERROR(VLOOKUP(V$12,Assumptions!$B$29:$C$29,2,FALSE),0)</f>
        <v>0</v>
      </c>
      <c r="W15" s="128">
        <f>IFERROR(VLOOKUP(W$12,Assumptions!$B$29:$C$29,2,FALSE),0)</f>
        <v>0</v>
      </c>
      <c r="X15" s="128">
        <f>IFERROR(VLOOKUP(X$12,Assumptions!$B$29:$C$29,2,FALSE),0)</f>
        <v>0</v>
      </c>
      <c r="Y15" s="128">
        <f>IFERROR(VLOOKUP(Y$12,Assumptions!$B$29:$C$29,2,FALSE),0)</f>
        <v>0</v>
      </c>
      <c r="Z15" s="128">
        <f>IFERROR(VLOOKUP(Z$12,Assumptions!$B$29:$C$29,2,FALSE),0)</f>
        <v>0</v>
      </c>
      <c r="AA15" s="128">
        <f>IFERROR(VLOOKUP(AA$12,Assumptions!$B$29:$C$29,2,FALSE),0)</f>
        <v>0</v>
      </c>
      <c r="AB15" s="128">
        <f>IFERROR(VLOOKUP(AB$12,Assumptions!$B$29:$C$29,2,FALSE),0)</f>
        <v>0</v>
      </c>
      <c r="AC15" s="128">
        <f>IFERROR(VLOOKUP(AC$12,Assumptions!$B$29:$C$29,2,FALSE),0)</f>
        <v>0</v>
      </c>
      <c r="AD15" s="128">
        <f>IFERROR(VLOOKUP(AD$12,Assumptions!$B$29:$C$29,2,FALSE),0)</f>
        <v>0</v>
      </c>
      <c r="AE15" s="128">
        <f>IFERROR(VLOOKUP(AE$12,Assumptions!$B$29:$C$29,2,FALSE),0)</f>
        <v>0</v>
      </c>
      <c r="AF15" s="128">
        <f>IFERROR(VLOOKUP(AF$12,Assumptions!$B$29:$C$29,2,FALSE),0)</f>
        <v>0</v>
      </c>
      <c r="AG15" s="128">
        <f>IFERROR(VLOOKUP(AG$12,Assumptions!$B$29:$C$29,2,FALSE),0)</f>
        <v>0</v>
      </c>
      <c r="AH15" s="128">
        <f>IFERROR(VLOOKUP(AH$12,Assumptions!$B$29:$C$29,2,FALSE),0)</f>
        <v>0</v>
      </c>
      <c r="AI15" s="128">
        <f>IFERROR(VLOOKUP(AI$12,Assumptions!$B$29:$C$29,2,FALSE),0)</f>
        <v>0</v>
      </c>
      <c r="AJ15" s="128">
        <f>IFERROR(VLOOKUP(AJ$12,Assumptions!$B$29:$C$29,2,FALSE),0)</f>
        <v>0</v>
      </c>
      <c r="AK15" s="128">
        <f>IFERROR(VLOOKUP(AK$12,Assumptions!$B$29:$C$29,2,FALSE),0)</f>
        <v>0</v>
      </c>
      <c r="AL15" s="128">
        <f>IFERROR(VLOOKUP(AL$12,Assumptions!$B$29:$C$29,2,FALSE),0)</f>
        <v>0</v>
      </c>
      <c r="AM15" s="128">
        <f>IFERROR(VLOOKUP(AM$12,Assumptions!$B$29:$C$29,2,FALSE),0)</f>
        <v>0</v>
      </c>
      <c r="AN15" s="128">
        <f>IFERROR(VLOOKUP(AN$12,Assumptions!$B$29:$C$29,2,FALSE),0)</f>
        <v>0</v>
      </c>
      <c r="AO15" s="128">
        <f>IFERROR(VLOOKUP(AO$12,Assumptions!$B$29:$C$29,2,FALSE),0)</f>
        <v>0</v>
      </c>
      <c r="AP15" s="128">
        <f>IFERROR(VLOOKUP(AP$12,Assumptions!$B$29:$C$29,2,FALSE),0)</f>
        <v>0</v>
      </c>
      <c r="AQ15" s="128">
        <f>IFERROR(VLOOKUP(AQ$12,Assumptions!$B$29:$C$29,2,FALSE),0)</f>
        <v>0</v>
      </c>
      <c r="AR15" s="128">
        <f>IFERROR(VLOOKUP(AR$12,Assumptions!$B$29:$C$29,2,FALSE),0)</f>
        <v>0</v>
      </c>
      <c r="AS15" s="128">
        <f>IFERROR(VLOOKUP(AS$12,Assumptions!$B$29:$C$29,2,FALSE),0)</f>
        <v>0</v>
      </c>
      <c r="AT15" s="128">
        <f>IFERROR(VLOOKUP(AT$12,Assumptions!$B$29:$C$29,2,FALSE),0)</f>
        <v>0</v>
      </c>
      <c r="AU15" s="128">
        <f>IFERROR(VLOOKUP(AU$12,Assumptions!$B$29:$C$29,2,FALSE),0)</f>
        <v>0</v>
      </c>
      <c r="AV15" s="128">
        <f>IFERROR(VLOOKUP(AV$12,Assumptions!$B$29:$C$29,2,FALSE),0)</f>
        <v>0</v>
      </c>
      <c r="AW15" s="128">
        <f>IFERROR(VLOOKUP(AW$12,Assumptions!$B$29:$C$29,2,FALSE),0)</f>
        <v>0</v>
      </c>
      <c r="AX15" s="128">
        <f>IFERROR(VLOOKUP(AX$12,Assumptions!$B$29:$C$29,2,FALSE),0)</f>
        <v>0</v>
      </c>
      <c r="AY15" s="128">
        <f>IFERROR(VLOOKUP(AY$12,Assumptions!$B$29:$C$29,2,FALSE),0)</f>
        <v>0</v>
      </c>
      <c r="AZ15" s="128">
        <f>IFERROR(VLOOKUP(AZ$12,Assumptions!$B$29:$C$29,2,FALSE),0)</f>
        <v>0</v>
      </c>
      <c r="BA15" s="128">
        <f>IFERROR(VLOOKUP(BA$12,Assumptions!$B$29:$C$29,2,FALSE),0)</f>
        <v>0</v>
      </c>
      <c r="BB15" s="128">
        <f>IFERROR(VLOOKUP(BB$12,Assumptions!$B$29:$C$29,2,FALSE),0)</f>
        <v>0</v>
      </c>
      <c r="BC15" s="128">
        <f>IFERROR(VLOOKUP(BC$12,Assumptions!$B$29:$C$29,2,FALSE),0)</f>
        <v>0</v>
      </c>
      <c r="BD15" s="128">
        <f>IFERROR(VLOOKUP(BD$12,Assumptions!$B$29:$C$29,2,FALSE),0)</f>
        <v>0</v>
      </c>
      <c r="BE15" s="128">
        <f>IFERROR(VLOOKUP(BE$12,Assumptions!$B$29:$C$29,2,FALSE),0)</f>
        <v>0</v>
      </c>
      <c r="BF15" s="128">
        <f>IFERROR(VLOOKUP(BF$12,Assumptions!$B$29:$C$29,2,FALSE),0)</f>
        <v>0</v>
      </c>
      <c r="BG15" s="128">
        <f>IFERROR(VLOOKUP(BG$12,Assumptions!$B$29:$C$29,2,FALSE),0)</f>
        <v>0</v>
      </c>
      <c r="BH15" s="128">
        <f>IFERROR(VLOOKUP(BH$12,Assumptions!$B$29:$C$29,2,FALSE),0)</f>
        <v>0</v>
      </c>
      <c r="BI15" s="128">
        <f>IFERROR(VLOOKUP(BI$12,Assumptions!$B$29:$C$29,2,FALSE),0)</f>
        <v>0</v>
      </c>
      <c r="BJ15" s="128">
        <f>IFERROR(VLOOKUP(BJ$12,Assumptions!$B$29:$C$29,2,FALSE),0)</f>
        <v>0</v>
      </c>
    </row>
    <row r="16" spans="2:62" ht="15.6" x14ac:dyDescent="0.6">
      <c r="B16" s="132" t="str">
        <f t="shared" ref="B16:B18" si="121">B6</f>
        <v/>
      </c>
      <c r="C16" s="128">
        <f>IFERROR(VLOOKUP(C$12,Assumptions!$B$31:$C$31,2,FALSE),0)</f>
        <v>0</v>
      </c>
      <c r="D16" s="128">
        <f>IFERROR(VLOOKUP(D$12,Assumptions!$B$31:$C$31,2,FALSE),0)</f>
        <v>0</v>
      </c>
      <c r="E16" s="128">
        <f>IFERROR(VLOOKUP(E$12,Assumptions!$B$31:$C$31,2,FALSE),0)</f>
        <v>0</v>
      </c>
      <c r="F16" s="128">
        <f>IFERROR(VLOOKUP(F$12,Assumptions!$B$31:$C$31,2,FALSE),0)</f>
        <v>0</v>
      </c>
      <c r="G16" s="128">
        <f>IFERROR(VLOOKUP(G$12,Assumptions!$B$31:$C$31,2,FALSE),0)</f>
        <v>0</v>
      </c>
      <c r="H16" s="128">
        <f>IFERROR(VLOOKUP(H$12,Assumptions!$B$31:$C$31,2,FALSE),0)</f>
        <v>0</v>
      </c>
      <c r="I16" s="128">
        <f>IFERROR(VLOOKUP(I$12,Assumptions!$B$31:$C$31,2,FALSE),0)</f>
        <v>0</v>
      </c>
      <c r="J16" s="128">
        <f>IFERROR(VLOOKUP(J$12,Assumptions!$B$31:$C$31,2,FALSE),0)</f>
        <v>0</v>
      </c>
      <c r="K16" s="128">
        <f>IFERROR(VLOOKUP(K$12,Assumptions!$B$31:$C$31,2,FALSE),0)</f>
        <v>0</v>
      </c>
      <c r="L16" s="128">
        <f>IFERROR(VLOOKUP(L$12,Assumptions!$B$31:$C$31,2,FALSE),0)</f>
        <v>0</v>
      </c>
      <c r="M16" s="128">
        <f>IFERROR(VLOOKUP(M$12,Assumptions!$B$31:$C$31,2,FALSE),0)</f>
        <v>0</v>
      </c>
      <c r="N16" s="128">
        <f>IFERROR(VLOOKUP(N$12,Assumptions!$B$31:$C$31,2,FALSE),0)</f>
        <v>0</v>
      </c>
      <c r="O16" s="128">
        <f>IFERROR(VLOOKUP(O$12,Assumptions!$B$31:$C$31,2,FALSE),0)</f>
        <v>0</v>
      </c>
      <c r="P16" s="128">
        <f>IFERROR(VLOOKUP(P$12,Assumptions!$B$31:$C$31,2,FALSE),0)</f>
        <v>0</v>
      </c>
      <c r="Q16" s="128">
        <f>IFERROR(VLOOKUP(Q$12,Assumptions!$B$31:$C$31,2,FALSE),0)</f>
        <v>0</v>
      </c>
      <c r="R16" s="128">
        <f>IFERROR(VLOOKUP(R$12,Assumptions!$B$31:$C$31,2,FALSE),0)</f>
        <v>0</v>
      </c>
      <c r="S16" s="128">
        <f>IFERROR(VLOOKUP(S$12,Assumptions!$B$31:$C$31,2,FALSE),0)</f>
        <v>0</v>
      </c>
      <c r="T16" s="128">
        <f>IFERROR(VLOOKUP(T$12,Assumptions!$B$31:$C$31,2,FALSE),0)</f>
        <v>0</v>
      </c>
      <c r="U16" s="128">
        <f>IFERROR(VLOOKUP(U$12,Assumptions!$B$31:$C$31,2,FALSE),0)</f>
        <v>0</v>
      </c>
      <c r="V16" s="128">
        <f>IFERROR(VLOOKUP(V$12,Assumptions!$B$31:$C$31,2,FALSE),0)</f>
        <v>0</v>
      </c>
      <c r="W16" s="128">
        <f>IFERROR(VLOOKUP(W$12,Assumptions!$B$31:$C$31,2,FALSE),0)</f>
        <v>0</v>
      </c>
      <c r="X16" s="128">
        <f>IFERROR(VLOOKUP(X$12,Assumptions!$B$31:$C$31,2,FALSE),0)</f>
        <v>0</v>
      </c>
      <c r="Y16" s="128">
        <f>IFERROR(VLOOKUP(Y$12,Assumptions!$B$31:$C$31,2,FALSE),0)</f>
        <v>0</v>
      </c>
      <c r="Z16" s="128">
        <f>IFERROR(VLOOKUP(Z$12,Assumptions!$B$31:$C$31,2,FALSE),0)</f>
        <v>0</v>
      </c>
      <c r="AA16" s="128">
        <f>IFERROR(VLOOKUP(AA$12,Assumptions!$B$31:$C$31,2,FALSE),0)</f>
        <v>0</v>
      </c>
      <c r="AB16" s="128">
        <f>IFERROR(VLOOKUP(AB$12,Assumptions!$B$31:$C$31,2,FALSE),0)</f>
        <v>0</v>
      </c>
      <c r="AC16" s="128">
        <f>IFERROR(VLOOKUP(AC$12,Assumptions!$B$31:$C$31,2,FALSE),0)</f>
        <v>0</v>
      </c>
      <c r="AD16" s="128">
        <f>IFERROR(VLOOKUP(AD$12,Assumptions!$B$31:$C$31,2,FALSE),0)</f>
        <v>0</v>
      </c>
      <c r="AE16" s="128">
        <f>IFERROR(VLOOKUP(AE$12,Assumptions!$B$31:$C$31,2,FALSE),0)</f>
        <v>0</v>
      </c>
      <c r="AF16" s="128">
        <f>IFERROR(VLOOKUP(AF$12,Assumptions!$B$31:$C$31,2,FALSE),0)</f>
        <v>0</v>
      </c>
      <c r="AG16" s="128">
        <f>IFERROR(VLOOKUP(AG$12,Assumptions!$B$31:$C$31,2,FALSE),0)</f>
        <v>0</v>
      </c>
      <c r="AH16" s="128">
        <f>IFERROR(VLOOKUP(AH$12,Assumptions!$B$31:$C$31,2,FALSE),0)</f>
        <v>0</v>
      </c>
      <c r="AI16" s="128">
        <f>IFERROR(VLOOKUP(AI$12,Assumptions!$B$31:$C$31,2,FALSE),0)</f>
        <v>0</v>
      </c>
      <c r="AJ16" s="128">
        <f>IFERROR(VLOOKUP(AJ$12,Assumptions!$B$31:$C$31,2,FALSE),0)</f>
        <v>0</v>
      </c>
      <c r="AK16" s="128">
        <f>IFERROR(VLOOKUP(AK$12,Assumptions!$B$31:$C$31,2,FALSE),0)</f>
        <v>0</v>
      </c>
      <c r="AL16" s="128">
        <f>IFERROR(VLOOKUP(AL$12,Assumptions!$B$31:$C$31,2,FALSE),0)</f>
        <v>0</v>
      </c>
      <c r="AM16" s="128">
        <f>IFERROR(VLOOKUP(AM$12,Assumptions!$B$31:$C$31,2,FALSE),0)</f>
        <v>0</v>
      </c>
      <c r="AN16" s="128">
        <f>IFERROR(VLOOKUP(AN$12,Assumptions!$B$31:$C$31,2,FALSE),0)</f>
        <v>0</v>
      </c>
      <c r="AO16" s="128">
        <f>IFERROR(VLOOKUP(AO$12,Assumptions!$B$31:$C$31,2,FALSE),0)</f>
        <v>0</v>
      </c>
      <c r="AP16" s="128">
        <f>IFERROR(VLOOKUP(AP$12,Assumptions!$B$31:$C$31,2,FALSE),0)</f>
        <v>0</v>
      </c>
      <c r="AQ16" s="128">
        <f>IFERROR(VLOOKUP(AQ$12,Assumptions!$B$31:$C$31,2,FALSE),0)</f>
        <v>0</v>
      </c>
      <c r="AR16" s="128">
        <f>IFERROR(VLOOKUP(AR$12,Assumptions!$B$31:$C$31,2,FALSE),0)</f>
        <v>0</v>
      </c>
      <c r="AS16" s="128">
        <f>IFERROR(VLOOKUP(AS$12,Assumptions!$B$31:$C$31,2,FALSE),0)</f>
        <v>0</v>
      </c>
      <c r="AT16" s="128">
        <f>IFERROR(VLOOKUP(AT$12,Assumptions!$B$31:$C$31,2,FALSE),0)</f>
        <v>0</v>
      </c>
      <c r="AU16" s="128">
        <f>IFERROR(VLOOKUP(AU$12,Assumptions!$B$31:$C$31,2,FALSE),0)</f>
        <v>0</v>
      </c>
      <c r="AV16" s="128">
        <f>IFERROR(VLOOKUP(AV$12,Assumptions!$B$31:$C$31,2,FALSE),0)</f>
        <v>0</v>
      </c>
      <c r="AW16" s="128">
        <f>IFERROR(VLOOKUP(AW$12,Assumptions!$B$31:$C$31,2,FALSE),0)</f>
        <v>0</v>
      </c>
      <c r="AX16" s="128">
        <f>IFERROR(VLOOKUP(AX$12,Assumptions!$B$31:$C$31,2,FALSE),0)</f>
        <v>0</v>
      </c>
      <c r="AY16" s="128">
        <f>IFERROR(VLOOKUP(AY$12,Assumptions!$B$31:$C$31,2,FALSE),0)</f>
        <v>0</v>
      </c>
      <c r="AZ16" s="128">
        <f>IFERROR(VLOOKUP(AZ$12,Assumptions!$B$31:$C$31,2,FALSE),0)</f>
        <v>0</v>
      </c>
      <c r="BA16" s="128">
        <f>IFERROR(VLOOKUP(BA$12,Assumptions!$B$31:$C$31,2,FALSE),0)</f>
        <v>0</v>
      </c>
      <c r="BB16" s="128">
        <f>IFERROR(VLOOKUP(BB$12,Assumptions!$B$31:$C$31,2,FALSE),0)</f>
        <v>0</v>
      </c>
      <c r="BC16" s="128">
        <f>IFERROR(VLOOKUP(BC$12,Assumptions!$B$31:$C$31,2,FALSE),0)</f>
        <v>0</v>
      </c>
      <c r="BD16" s="128">
        <f>IFERROR(VLOOKUP(BD$12,Assumptions!$B$31:$C$31,2,FALSE),0)</f>
        <v>0</v>
      </c>
      <c r="BE16" s="128">
        <f>IFERROR(VLOOKUP(BE$12,Assumptions!$B$31:$C$31,2,FALSE),0)</f>
        <v>0</v>
      </c>
      <c r="BF16" s="128">
        <f>IFERROR(VLOOKUP(BF$12,Assumptions!$B$31:$C$31,2,FALSE),0)</f>
        <v>0</v>
      </c>
      <c r="BG16" s="128">
        <f>IFERROR(VLOOKUP(BG$12,Assumptions!$B$31:$C$31,2,FALSE),0)</f>
        <v>0</v>
      </c>
      <c r="BH16" s="128">
        <f>IFERROR(VLOOKUP(BH$12,Assumptions!$B$31:$C$31,2,FALSE),0)</f>
        <v>0</v>
      </c>
      <c r="BI16" s="128">
        <f>IFERROR(VLOOKUP(BI$12,Assumptions!$B$31:$C$31,2,FALSE),0)</f>
        <v>0</v>
      </c>
      <c r="BJ16" s="128">
        <f>IFERROR(VLOOKUP(BJ$12,Assumptions!$B$31:$C$31,2,FALSE),0)</f>
        <v>0</v>
      </c>
    </row>
    <row r="17" spans="2:62" ht="15.6" x14ac:dyDescent="0.6">
      <c r="B17" s="132" t="str">
        <f t="shared" si="121"/>
        <v/>
      </c>
      <c r="C17" s="128">
        <f>IFERROR(VLOOKUP(C$12,Assumptions!$B$32:$C$32,2,FALSE),0)</f>
        <v>0</v>
      </c>
      <c r="D17" s="128">
        <f>IFERROR(VLOOKUP(D$12,Assumptions!$B$32:$C$32,2,FALSE),0)</f>
        <v>0</v>
      </c>
      <c r="E17" s="128">
        <f>IFERROR(VLOOKUP(E$12,Assumptions!$B$32:$C$32,2,FALSE),0)</f>
        <v>0</v>
      </c>
      <c r="F17" s="128">
        <f>IFERROR(VLOOKUP(F$12,Assumptions!$B$32:$C$32,2,FALSE),0)</f>
        <v>0</v>
      </c>
      <c r="G17" s="128">
        <f>IFERROR(VLOOKUP(G$12,Assumptions!$B$32:$C$32,2,FALSE),0)</f>
        <v>0</v>
      </c>
      <c r="H17" s="128">
        <f>IFERROR(VLOOKUP(H$12,Assumptions!$B$32:$C$32,2,FALSE),0)</f>
        <v>0</v>
      </c>
      <c r="I17" s="128">
        <f>IFERROR(VLOOKUP(I$12,Assumptions!$B$32:$C$32,2,FALSE),0)</f>
        <v>0</v>
      </c>
      <c r="J17" s="128">
        <f>IFERROR(VLOOKUP(J$12,Assumptions!$B$32:$C$32,2,FALSE),0)</f>
        <v>0</v>
      </c>
      <c r="K17" s="128">
        <f>IFERROR(VLOOKUP(K$12,Assumptions!$B$32:$C$32,2,FALSE),0)</f>
        <v>0</v>
      </c>
      <c r="L17" s="128">
        <f>IFERROR(VLOOKUP(L$12,Assumptions!$B$32:$C$32,2,FALSE),0)</f>
        <v>0</v>
      </c>
      <c r="M17" s="128">
        <f>IFERROR(VLOOKUP(M$12,Assumptions!$B$32:$C$32,2,FALSE),0)</f>
        <v>0</v>
      </c>
      <c r="N17" s="128">
        <f>IFERROR(VLOOKUP(N$12,Assumptions!$B$32:$C$32,2,FALSE),0)</f>
        <v>0</v>
      </c>
      <c r="O17" s="128">
        <f>IFERROR(VLOOKUP(O$12,Assumptions!$B$32:$C$32,2,FALSE),0)</f>
        <v>0</v>
      </c>
      <c r="P17" s="128">
        <f>IFERROR(VLOOKUP(P$12,Assumptions!$B$32:$C$32,2,FALSE),0)</f>
        <v>0</v>
      </c>
      <c r="Q17" s="128">
        <f>IFERROR(VLOOKUP(Q$12,Assumptions!$B$32:$C$32,2,FALSE),0)</f>
        <v>0</v>
      </c>
      <c r="R17" s="128">
        <f>IFERROR(VLOOKUP(R$12,Assumptions!$B$32:$C$32,2,FALSE),0)</f>
        <v>0</v>
      </c>
      <c r="S17" s="128">
        <f>IFERROR(VLOOKUP(S$12,Assumptions!$B$32:$C$32,2,FALSE),0)</f>
        <v>0</v>
      </c>
      <c r="T17" s="128">
        <f>IFERROR(VLOOKUP(T$12,Assumptions!$B$32:$C$32,2,FALSE),0)</f>
        <v>0</v>
      </c>
      <c r="U17" s="128">
        <f>IFERROR(VLOOKUP(U$12,Assumptions!$B$32:$C$32,2,FALSE),0)</f>
        <v>0</v>
      </c>
      <c r="V17" s="128">
        <f>IFERROR(VLOOKUP(V$12,Assumptions!$B$32:$C$32,2,FALSE),0)</f>
        <v>0</v>
      </c>
      <c r="W17" s="128">
        <f>IFERROR(VLOOKUP(W$12,Assumptions!$B$32:$C$32,2,FALSE),0)</f>
        <v>0</v>
      </c>
      <c r="X17" s="128">
        <f>IFERROR(VLOOKUP(X$12,Assumptions!$B$32:$C$32,2,FALSE),0)</f>
        <v>0</v>
      </c>
      <c r="Y17" s="128">
        <f>IFERROR(VLOOKUP(Y$12,Assumptions!$B$32:$C$32,2,FALSE),0)</f>
        <v>0</v>
      </c>
      <c r="Z17" s="128">
        <f>IFERROR(VLOOKUP(Z$12,Assumptions!$B$32:$C$32,2,FALSE),0)</f>
        <v>0</v>
      </c>
      <c r="AA17" s="128">
        <f>IFERROR(VLOOKUP(AA$12,Assumptions!$B$32:$C$32,2,FALSE),0)</f>
        <v>0</v>
      </c>
      <c r="AB17" s="128">
        <f>IFERROR(VLOOKUP(AB$12,Assumptions!$B$32:$C$32,2,FALSE),0)</f>
        <v>0</v>
      </c>
      <c r="AC17" s="128">
        <f>IFERROR(VLOOKUP(AC$12,Assumptions!$B$32:$C$32,2,FALSE),0)</f>
        <v>0</v>
      </c>
      <c r="AD17" s="128">
        <f>IFERROR(VLOOKUP(AD$12,Assumptions!$B$32:$C$32,2,FALSE),0)</f>
        <v>0</v>
      </c>
      <c r="AE17" s="128">
        <f>IFERROR(VLOOKUP(AE$12,Assumptions!$B$32:$C$32,2,FALSE),0)</f>
        <v>0</v>
      </c>
      <c r="AF17" s="128">
        <f>IFERROR(VLOOKUP(AF$12,Assumptions!$B$32:$C$32,2,FALSE),0)</f>
        <v>0</v>
      </c>
      <c r="AG17" s="128">
        <f>IFERROR(VLOOKUP(AG$12,Assumptions!$B$32:$C$32,2,FALSE),0)</f>
        <v>0</v>
      </c>
      <c r="AH17" s="128">
        <f>IFERROR(VLOOKUP(AH$12,Assumptions!$B$32:$C$32,2,FALSE),0)</f>
        <v>0</v>
      </c>
      <c r="AI17" s="128">
        <f>IFERROR(VLOOKUP(AI$12,Assumptions!$B$32:$C$32,2,FALSE),0)</f>
        <v>0</v>
      </c>
      <c r="AJ17" s="128">
        <f>IFERROR(VLOOKUP(AJ$12,Assumptions!$B$32:$C$32,2,FALSE),0)</f>
        <v>0</v>
      </c>
      <c r="AK17" s="128">
        <f>IFERROR(VLOOKUP(AK$12,Assumptions!$B$32:$C$32,2,FALSE),0)</f>
        <v>0</v>
      </c>
      <c r="AL17" s="128">
        <f>IFERROR(VLOOKUP(AL$12,Assumptions!$B$32:$C$32,2,FALSE),0)</f>
        <v>0</v>
      </c>
      <c r="AM17" s="128">
        <f>IFERROR(VLOOKUP(AM$12,Assumptions!$B$32:$C$32,2,FALSE),0)</f>
        <v>0</v>
      </c>
      <c r="AN17" s="128">
        <f>IFERROR(VLOOKUP(AN$12,Assumptions!$B$32:$C$32,2,FALSE),0)</f>
        <v>0</v>
      </c>
      <c r="AO17" s="128">
        <f>IFERROR(VLOOKUP(AO$12,Assumptions!$B$32:$C$32,2,FALSE),0)</f>
        <v>0</v>
      </c>
      <c r="AP17" s="128">
        <f>IFERROR(VLOOKUP(AP$12,Assumptions!$B$32:$C$32,2,FALSE),0)</f>
        <v>0</v>
      </c>
      <c r="AQ17" s="128">
        <f>IFERROR(VLOOKUP(AQ$12,Assumptions!$B$32:$C$32,2,FALSE),0)</f>
        <v>0</v>
      </c>
      <c r="AR17" s="128">
        <f>IFERROR(VLOOKUP(AR$12,Assumptions!$B$32:$C$32,2,FALSE),0)</f>
        <v>0</v>
      </c>
      <c r="AS17" s="128">
        <f>IFERROR(VLOOKUP(AS$12,Assumptions!$B$32:$C$32,2,FALSE),0)</f>
        <v>0</v>
      </c>
      <c r="AT17" s="128">
        <f>IFERROR(VLOOKUP(AT$12,Assumptions!$B$32:$C$32,2,FALSE),0)</f>
        <v>0</v>
      </c>
      <c r="AU17" s="128">
        <f>IFERROR(VLOOKUP(AU$12,Assumptions!$B$32:$C$32,2,FALSE),0)</f>
        <v>0</v>
      </c>
      <c r="AV17" s="128">
        <f>IFERROR(VLOOKUP(AV$12,Assumptions!$B$32:$C$32,2,FALSE),0)</f>
        <v>0</v>
      </c>
      <c r="AW17" s="128">
        <f>IFERROR(VLOOKUP(AW$12,Assumptions!$B$32:$C$32,2,FALSE),0)</f>
        <v>0</v>
      </c>
      <c r="AX17" s="128">
        <f>IFERROR(VLOOKUP(AX$12,Assumptions!$B$32:$C$32,2,FALSE),0)</f>
        <v>0</v>
      </c>
      <c r="AY17" s="128">
        <f>IFERROR(VLOOKUP(AY$12,Assumptions!$B$32:$C$32,2,FALSE),0)</f>
        <v>0</v>
      </c>
      <c r="AZ17" s="128">
        <f>IFERROR(VLOOKUP(AZ$12,Assumptions!$B$32:$C$32,2,FALSE),0)</f>
        <v>0</v>
      </c>
      <c r="BA17" s="128">
        <f>IFERROR(VLOOKUP(BA$12,Assumptions!$B$32:$C$32,2,FALSE),0)</f>
        <v>0</v>
      </c>
      <c r="BB17" s="128">
        <f>IFERROR(VLOOKUP(BB$12,Assumptions!$B$32:$C$32,2,FALSE),0)</f>
        <v>0</v>
      </c>
      <c r="BC17" s="128">
        <f>IFERROR(VLOOKUP(BC$12,Assumptions!$B$32:$C$32,2,FALSE),0)</f>
        <v>0</v>
      </c>
      <c r="BD17" s="128">
        <f>IFERROR(VLOOKUP(BD$12,Assumptions!$B$32:$C$32,2,FALSE),0)</f>
        <v>0</v>
      </c>
      <c r="BE17" s="128">
        <f>IFERROR(VLOOKUP(BE$12,Assumptions!$B$32:$C$32,2,FALSE),0)</f>
        <v>0</v>
      </c>
      <c r="BF17" s="128">
        <f>IFERROR(VLOOKUP(BF$12,Assumptions!$B$32:$C$32,2,FALSE),0)</f>
        <v>0</v>
      </c>
      <c r="BG17" s="128">
        <f>IFERROR(VLOOKUP(BG$12,Assumptions!$B$32:$C$32,2,FALSE),0)</f>
        <v>0</v>
      </c>
      <c r="BH17" s="128">
        <f>IFERROR(VLOOKUP(BH$12,Assumptions!$B$32:$C$32,2,FALSE),0)</f>
        <v>0</v>
      </c>
      <c r="BI17" s="128">
        <f>IFERROR(VLOOKUP(BI$12,Assumptions!$B$32:$C$32,2,FALSE),0)</f>
        <v>0</v>
      </c>
      <c r="BJ17" s="128">
        <f>IFERROR(VLOOKUP(BJ$12,Assumptions!$B$32:$C$32,2,FALSE),0)</f>
        <v>0</v>
      </c>
    </row>
    <row r="18" spans="2:62" ht="15.6" x14ac:dyDescent="0.6">
      <c r="B18" s="132" t="str">
        <f t="shared" si="121"/>
        <v/>
      </c>
      <c r="C18" s="128">
        <f>IFERROR(VLOOKUP(C$12,Assumptions!$B$33:$C$33,2,FALSE),0)</f>
        <v>0</v>
      </c>
      <c r="D18" s="128">
        <f>IFERROR(VLOOKUP(D$12,Assumptions!$B$33:$C$33,2,FALSE),0)</f>
        <v>0</v>
      </c>
      <c r="E18" s="128">
        <f>IFERROR(VLOOKUP(E$12,Assumptions!$B$33:$C$33,2,FALSE),0)</f>
        <v>0</v>
      </c>
      <c r="F18" s="128">
        <f>IFERROR(VLOOKUP(F$12,Assumptions!$B$33:$C$33,2,FALSE),0)</f>
        <v>0</v>
      </c>
      <c r="G18" s="128">
        <f>IFERROR(VLOOKUP(G$12,Assumptions!$B$33:$C$33,2,FALSE),0)</f>
        <v>0</v>
      </c>
      <c r="H18" s="128">
        <f>IFERROR(VLOOKUP(H$12,Assumptions!$B$33:$C$33,2,FALSE),0)</f>
        <v>0</v>
      </c>
      <c r="I18" s="128">
        <f>IFERROR(VLOOKUP(I$12,Assumptions!$B$33:$C$33,2,FALSE),0)</f>
        <v>0</v>
      </c>
      <c r="J18" s="128">
        <f>IFERROR(VLOOKUP(J$12,Assumptions!$B$33:$C$33,2,FALSE),0)</f>
        <v>0</v>
      </c>
      <c r="K18" s="128">
        <f>IFERROR(VLOOKUP(K$12,Assumptions!$B$33:$C$33,2,FALSE),0)</f>
        <v>0</v>
      </c>
      <c r="L18" s="128">
        <f>IFERROR(VLOOKUP(L$12,Assumptions!$B$33:$C$33,2,FALSE),0)</f>
        <v>0</v>
      </c>
      <c r="M18" s="128">
        <f>IFERROR(VLOOKUP(M$12,Assumptions!$B$33:$C$33,2,FALSE),0)</f>
        <v>0</v>
      </c>
      <c r="N18" s="128">
        <f>IFERROR(VLOOKUP(N$12,Assumptions!$B$33:$C$33,2,FALSE),0)</f>
        <v>0</v>
      </c>
      <c r="O18" s="128">
        <f>IFERROR(VLOOKUP(O$12,Assumptions!$B$33:$C$33,2,FALSE),0)</f>
        <v>0</v>
      </c>
      <c r="P18" s="128">
        <f>IFERROR(VLOOKUP(P$12,Assumptions!$B$33:$C$33,2,FALSE),0)</f>
        <v>0</v>
      </c>
      <c r="Q18" s="128">
        <f>IFERROR(VLOOKUP(Q$12,Assumptions!$B$33:$C$33,2,FALSE),0)</f>
        <v>0</v>
      </c>
      <c r="R18" s="128">
        <f>IFERROR(VLOOKUP(R$12,Assumptions!$B$33:$C$33,2,FALSE),0)</f>
        <v>0</v>
      </c>
      <c r="S18" s="128">
        <f>IFERROR(VLOOKUP(S$12,Assumptions!$B$33:$C$33,2,FALSE),0)</f>
        <v>0</v>
      </c>
      <c r="T18" s="128">
        <f>IFERROR(VLOOKUP(T$12,Assumptions!$B$33:$C$33,2,FALSE),0)</f>
        <v>0</v>
      </c>
      <c r="U18" s="128">
        <f>IFERROR(VLOOKUP(U$12,Assumptions!$B$33:$C$33,2,FALSE),0)</f>
        <v>0</v>
      </c>
      <c r="V18" s="128">
        <f>IFERROR(VLOOKUP(V$12,Assumptions!$B$33:$C$33,2,FALSE),0)</f>
        <v>0</v>
      </c>
      <c r="W18" s="128">
        <f>IFERROR(VLOOKUP(W$12,Assumptions!$B$33:$C$33,2,FALSE),0)</f>
        <v>0</v>
      </c>
      <c r="X18" s="128">
        <f>IFERROR(VLOOKUP(X$12,Assumptions!$B$33:$C$33,2,FALSE),0)</f>
        <v>0</v>
      </c>
      <c r="Y18" s="128">
        <f>IFERROR(VLOOKUP(Y$12,Assumptions!$B$33:$C$33,2,FALSE),0)</f>
        <v>0</v>
      </c>
      <c r="Z18" s="128">
        <f>IFERROR(VLOOKUP(Z$12,Assumptions!$B$33:$C$33,2,FALSE),0)</f>
        <v>0</v>
      </c>
      <c r="AA18" s="128">
        <f>IFERROR(VLOOKUP(AA$12,Assumptions!$B$33:$C$33,2,FALSE),0)</f>
        <v>0</v>
      </c>
      <c r="AB18" s="128">
        <f>IFERROR(VLOOKUP(AB$12,Assumptions!$B$33:$C$33,2,FALSE),0)</f>
        <v>0</v>
      </c>
      <c r="AC18" s="128">
        <f>IFERROR(VLOOKUP(AC$12,Assumptions!$B$33:$C$33,2,FALSE),0)</f>
        <v>0</v>
      </c>
      <c r="AD18" s="128">
        <f>IFERROR(VLOOKUP(AD$12,Assumptions!$B$33:$C$33,2,FALSE),0)</f>
        <v>0</v>
      </c>
      <c r="AE18" s="128">
        <f>IFERROR(VLOOKUP(AE$12,Assumptions!$B$33:$C$33,2,FALSE),0)</f>
        <v>0</v>
      </c>
      <c r="AF18" s="128">
        <f>IFERROR(VLOOKUP(AF$12,Assumptions!$B$33:$C$33,2,FALSE),0)</f>
        <v>0</v>
      </c>
      <c r="AG18" s="128">
        <f>IFERROR(VLOOKUP(AG$12,Assumptions!$B$33:$C$33,2,FALSE),0)</f>
        <v>0</v>
      </c>
      <c r="AH18" s="128">
        <f>IFERROR(VLOOKUP(AH$12,Assumptions!$B$33:$C$33,2,FALSE),0)</f>
        <v>0</v>
      </c>
      <c r="AI18" s="128">
        <f>IFERROR(VLOOKUP(AI$12,Assumptions!$B$33:$C$33,2,FALSE),0)</f>
        <v>0</v>
      </c>
      <c r="AJ18" s="128">
        <f>IFERROR(VLOOKUP(AJ$12,Assumptions!$B$33:$C$33,2,FALSE),0)</f>
        <v>0</v>
      </c>
      <c r="AK18" s="128">
        <f>IFERROR(VLOOKUP(AK$12,Assumptions!$B$33:$C$33,2,FALSE),0)</f>
        <v>0</v>
      </c>
      <c r="AL18" s="128">
        <f>IFERROR(VLOOKUP(AL$12,Assumptions!$B$33:$C$33,2,FALSE),0)</f>
        <v>0</v>
      </c>
      <c r="AM18" s="128">
        <f>IFERROR(VLOOKUP(AM$12,Assumptions!$B$33:$C$33,2,FALSE),0)</f>
        <v>0</v>
      </c>
      <c r="AN18" s="128">
        <f>IFERROR(VLOOKUP(AN$12,Assumptions!$B$33:$C$33,2,FALSE),0)</f>
        <v>0</v>
      </c>
      <c r="AO18" s="128">
        <f>IFERROR(VLOOKUP(AO$12,Assumptions!$B$33:$C$33,2,FALSE),0)</f>
        <v>0</v>
      </c>
      <c r="AP18" s="128">
        <f>IFERROR(VLOOKUP(AP$12,Assumptions!$B$33:$C$33,2,FALSE),0)</f>
        <v>0</v>
      </c>
      <c r="AQ18" s="128">
        <f>IFERROR(VLOOKUP(AQ$12,Assumptions!$B$33:$C$33,2,FALSE),0)</f>
        <v>0</v>
      </c>
      <c r="AR18" s="128">
        <f>IFERROR(VLOOKUP(AR$12,Assumptions!$B$33:$C$33,2,FALSE),0)</f>
        <v>0</v>
      </c>
      <c r="AS18" s="128">
        <f>IFERROR(VLOOKUP(AS$12,Assumptions!$B$33:$C$33,2,FALSE),0)</f>
        <v>0</v>
      </c>
      <c r="AT18" s="128">
        <f>IFERROR(VLOOKUP(AT$12,Assumptions!$B$33:$C$33,2,FALSE),0)</f>
        <v>0</v>
      </c>
      <c r="AU18" s="128">
        <f>IFERROR(VLOOKUP(AU$12,Assumptions!$B$33:$C$33,2,FALSE),0)</f>
        <v>0</v>
      </c>
      <c r="AV18" s="128">
        <f>IFERROR(VLOOKUP(AV$12,Assumptions!$B$33:$C$33,2,FALSE),0)</f>
        <v>0</v>
      </c>
      <c r="AW18" s="128">
        <f>IFERROR(VLOOKUP(AW$12,Assumptions!$B$33:$C$33,2,FALSE),0)</f>
        <v>0</v>
      </c>
      <c r="AX18" s="128">
        <f>IFERROR(VLOOKUP(AX$12,Assumptions!$B$33:$C$33,2,FALSE),0)</f>
        <v>0</v>
      </c>
      <c r="AY18" s="128">
        <f>IFERROR(VLOOKUP(AY$12,Assumptions!$B$33:$C$33,2,FALSE),0)</f>
        <v>0</v>
      </c>
      <c r="AZ18" s="128">
        <f>IFERROR(VLOOKUP(AZ$12,Assumptions!$B$33:$C$33,2,FALSE),0)</f>
        <v>0</v>
      </c>
      <c r="BA18" s="128">
        <f>IFERROR(VLOOKUP(BA$12,Assumptions!$B$33:$C$33,2,FALSE),0)</f>
        <v>0</v>
      </c>
      <c r="BB18" s="128">
        <f>IFERROR(VLOOKUP(BB$12,Assumptions!$B$33:$C$33,2,FALSE),0)</f>
        <v>0</v>
      </c>
      <c r="BC18" s="128">
        <f>IFERROR(VLOOKUP(BC$12,Assumptions!$B$33:$C$33,2,FALSE),0)</f>
        <v>0</v>
      </c>
      <c r="BD18" s="128">
        <f>IFERROR(VLOOKUP(BD$12,Assumptions!$B$33:$C$33,2,FALSE),0)</f>
        <v>0</v>
      </c>
      <c r="BE18" s="128">
        <f>IFERROR(VLOOKUP(BE$12,Assumptions!$B$33:$C$33,2,FALSE),0)</f>
        <v>0</v>
      </c>
      <c r="BF18" s="128">
        <f>IFERROR(VLOOKUP(BF$12,Assumptions!$B$33:$C$33,2,FALSE),0)</f>
        <v>0</v>
      </c>
      <c r="BG18" s="128">
        <f>IFERROR(VLOOKUP(BG$12,Assumptions!$B$33:$C$33,2,FALSE),0)</f>
        <v>0</v>
      </c>
      <c r="BH18" s="128">
        <f>IFERROR(VLOOKUP(BH$12,Assumptions!$B$33:$C$33,2,FALSE),0)</f>
        <v>0</v>
      </c>
      <c r="BI18" s="128">
        <f>IFERROR(VLOOKUP(BI$12,Assumptions!$B$33:$C$33,2,FALSE),0)</f>
        <v>0</v>
      </c>
      <c r="BJ18" s="128">
        <f>IFERROR(VLOOKUP(BJ$12,Assumptions!$B$33:$C$33,2,FALSE),0)</f>
        <v>0</v>
      </c>
    </row>
    <row r="19" spans="2:62" ht="15.6" x14ac:dyDescent="0.6">
      <c r="B19" s="53" t="s">
        <v>47</v>
      </c>
      <c r="C19" s="189">
        <f>SUM(C13:C18)</f>
        <v>0</v>
      </c>
      <c r="D19" s="189">
        <f t="shared" ref="D19:BJ19" si="122">SUM(D13:D18)</f>
        <v>0</v>
      </c>
      <c r="E19" s="189">
        <f t="shared" si="122"/>
        <v>0</v>
      </c>
      <c r="F19" s="189">
        <f t="shared" si="122"/>
        <v>0</v>
      </c>
      <c r="G19" s="189">
        <f t="shared" si="122"/>
        <v>0</v>
      </c>
      <c r="H19" s="189">
        <f t="shared" si="122"/>
        <v>0</v>
      </c>
      <c r="I19" s="189">
        <f t="shared" si="122"/>
        <v>0</v>
      </c>
      <c r="J19" s="189">
        <f t="shared" si="122"/>
        <v>0</v>
      </c>
      <c r="K19" s="189">
        <f t="shared" si="122"/>
        <v>0</v>
      </c>
      <c r="L19" s="189">
        <f t="shared" si="122"/>
        <v>0</v>
      </c>
      <c r="M19" s="189">
        <f t="shared" si="122"/>
        <v>0</v>
      </c>
      <c r="N19" s="189">
        <f t="shared" si="122"/>
        <v>0</v>
      </c>
      <c r="O19" s="189">
        <f t="shared" si="122"/>
        <v>0</v>
      </c>
      <c r="P19" s="189">
        <f t="shared" si="122"/>
        <v>0</v>
      </c>
      <c r="Q19" s="189">
        <f t="shared" si="122"/>
        <v>0</v>
      </c>
      <c r="R19" s="189">
        <f t="shared" si="122"/>
        <v>0</v>
      </c>
      <c r="S19" s="189">
        <f t="shared" si="122"/>
        <v>0</v>
      </c>
      <c r="T19" s="189">
        <f t="shared" si="122"/>
        <v>0</v>
      </c>
      <c r="U19" s="189">
        <f t="shared" si="122"/>
        <v>0</v>
      </c>
      <c r="V19" s="189">
        <f t="shared" si="122"/>
        <v>0</v>
      </c>
      <c r="W19" s="189">
        <f t="shared" si="122"/>
        <v>0</v>
      </c>
      <c r="X19" s="189">
        <f t="shared" si="122"/>
        <v>0</v>
      </c>
      <c r="Y19" s="189">
        <f t="shared" si="122"/>
        <v>0</v>
      </c>
      <c r="Z19" s="189">
        <f t="shared" si="122"/>
        <v>0</v>
      </c>
      <c r="AA19" s="189">
        <f t="shared" si="122"/>
        <v>0</v>
      </c>
      <c r="AB19" s="189">
        <f t="shared" si="122"/>
        <v>0</v>
      </c>
      <c r="AC19" s="189">
        <f t="shared" si="122"/>
        <v>0</v>
      </c>
      <c r="AD19" s="189">
        <f t="shared" si="122"/>
        <v>0</v>
      </c>
      <c r="AE19" s="189">
        <f t="shared" si="122"/>
        <v>0</v>
      </c>
      <c r="AF19" s="189">
        <f t="shared" si="122"/>
        <v>0</v>
      </c>
      <c r="AG19" s="189">
        <f t="shared" si="122"/>
        <v>0</v>
      </c>
      <c r="AH19" s="189">
        <f t="shared" si="122"/>
        <v>0</v>
      </c>
      <c r="AI19" s="189">
        <f t="shared" si="122"/>
        <v>0</v>
      </c>
      <c r="AJ19" s="189">
        <f t="shared" si="122"/>
        <v>0</v>
      </c>
      <c r="AK19" s="189">
        <f t="shared" si="122"/>
        <v>0</v>
      </c>
      <c r="AL19" s="189">
        <f t="shared" si="122"/>
        <v>0</v>
      </c>
      <c r="AM19" s="189">
        <f t="shared" si="122"/>
        <v>0</v>
      </c>
      <c r="AN19" s="189">
        <f t="shared" si="122"/>
        <v>0</v>
      </c>
      <c r="AO19" s="189">
        <f t="shared" si="122"/>
        <v>0</v>
      </c>
      <c r="AP19" s="189">
        <f t="shared" si="122"/>
        <v>0</v>
      </c>
      <c r="AQ19" s="189">
        <f t="shared" si="122"/>
        <v>0</v>
      </c>
      <c r="AR19" s="189">
        <f t="shared" si="122"/>
        <v>0</v>
      </c>
      <c r="AS19" s="189">
        <f t="shared" si="122"/>
        <v>0</v>
      </c>
      <c r="AT19" s="189">
        <f t="shared" si="122"/>
        <v>0</v>
      </c>
      <c r="AU19" s="189">
        <f t="shared" si="122"/>
        <v>0</v>
      </c>
      <c r="AV19" s="189">
        <f t="shared" si="122"/>
        <v>0</v>
      </c>
      <c r="AW19" s="189">
        <f t="shared" si="122"/>
        <v>0</v>
      </c>
      <c r="AX19" s="189">
        <f t="shared" si="122"/>
        <v>0</v>
      </c>
      <c r="AY19" s="189">
        <f t="shared" si="122"/>
        <v>0</v>
      </c>
      <c r="AZ19" s="189">
        <f t="shared" si="122"/>
        <v>0</v>
      </c>
      <c r="BA19" s="189">
        <f t="shared" si="122"/>
        <v>0</v>
      </c>
      <c r="BB19" s="189">
        <f t="shared" si="122"/>
        <v>0</v>
      </c>
      <c r="BC19" s="189">
        <f t="shared" si="122"/>
        <v>0</v>
      </c>
      <c r="BD19" s="189">
        <f t="shared" si="122"/>
        <v>0</v>
      </c>
      <c r="BE19" s="189">
        <f t="shared" si="122"/>
        <v>0</v>
      </c>
      <c r="BF19" s="189">
        <f t="shared" si="122"/>
        <v>0</v>
      </c>
      <c r="BG19" s="189">
        <f t="shared" si="122"/>
        <v>0</v>
      </c>
      <c r="BH19" s="189">
        <f t="shared" si="122"/>
        <v>0</v>
      </c>
      <c r="BI19" s="189">
        <f t="shared" si="122"/>
        <v>0</v>
      </c>
      <c r="BJ19" s="189">
        <f t="shared" si="122"/>
        <v>0</v>
      </c>
    </row>
    <row r="20" spans="2:62" x14ac:dyDescent="0.55000000000000004"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</row>
    <row r="21" spans="2:62" x14ac:dyDescent="0.55000000000000004"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</row>
    <row r="22" spans="2:62" ht="16.8" x14ac:dyDescent="0.65">
      <c r="B22" s="47" t="s">
        <v>222</v>
      </c>
      <c r="C22" s="176" t="s">
        <v>21</v>
      </c>
      <c r="D22" s="176" t="s">
        <v>22</v>
      </c>
      <c r="E22" s="176" t="s">
        <v>23</v>
      </c>
      <c r="F22" s="176" t="s">
        <v>24</v>
      </c>
      <c r="G22" s="176" t="s">
        <v>25</v>
      </c>
      <c r="H22" s="176" t="s">
        <v>26</v>
      </c>
      <c r="I22" s="176" t="s">
        <v>27</v>
      </c>
      <c r="J22" s="176" t="s">
        <v>28</v>
      </c>
      <c r="K22" s="176" t="s">
        <v>29</v>
      </c>
      <c r="L22" s="176" t="s">
        <v>30</v>
      </c>
      <c r="M22" s="176" t="s">
        <v>31</v>
      </c>
      <c r="N22" s="176" t="s">
        <v>32</v>
      </c>
      <c r="O22" s="176" t="s">
        <v>54</v>
      </c>
      <c r="P22" s="176" t="s">
        <v>55</v>
      </c>
      <c r="Q22" s="176" t="s">
        <v>56</v>
      </c>
      <c r="R22" s="176" t="s">
        <v>57</v>
      </c>
      <c r="S22" s="176" t="s">
        <v>58</v>
      </c>
      <c r="T22" s="176" t="s">
        <v>59</v>
      </c>
      <c r="U22" s="176" t="s">
        <v>60</v>
      </c>
      <c r="V22" s="176" t="s">
        <v>61</v>
      </c>
      <c r="W22" s="176" t="s">
        <v>62</v>
      </c>
      <c r="X22" s="176" t="s">
        <v>63</v>
      </c>
      <c r="Y22" s="176" t="s">
        <v>64</v>
      </c>
      <c r="Z22" s="176" t="s">
        <v>65</v>
      </c>
      <c r="AA22" s="176" t="s">
        <v>66</v>
      </c>
      <c r="AB22" s="176" t="s">
        <v>67</v>
      </c>
      <c r="AC22" s="176" t="s">
        <v>68</v>
      </c>
      <c r="AD22" s="176" t="s">
        <v>69</v>
      </c>
      <c r="AE22" s="176" t="s">
        <v>70</v>
      </c>
      <c r="AF22" s="176" t="s">
        <v>71</v>
      </c>
      <c r="AG22" s="176" t="s">
        <v>72</v>
      </c>
      <c r="AH22" s="176" t="s">
        <v>73</v>
      </c>
      <c r="AI22" s="176" t="s">
        <v>74</v>
      </c>
      <c r="AJ22" s="176" t="s">
        <v>75</v>
      </c>
      <c r="AK22" s="176" t="s">
        <v>76</v>
      </c>
      <c r="AL22" s="176" t="s">
        <v>77</v>
      </c>
      <c r="AM22" s="176" t="s">
        <v>78</v>
      </c>
      <c r="AN22" s="176" t="s">
        <v>79</v>
      </c>
      <c r="AO22" s="176" t="s">
        <v>80</v>
      </c>
      <c r="AP22" s="176" t="s">
        <v>81</v>
      </c>
      <c r="AQ22" s="176" t="s">
        <v>82</v>
      </c>
      <c r="AR22" s="176" t="s">
        <v>83</v>
      </c>
      <c r="AS22" s="176" t="s">
        <v>84</v>
      </c>
      <c r="AT22" s="176" t="s">
        <v>85</v>
      </c>
      <c r="AU22" s="176" t="s">
        <v>86</v>
      </c>
      <c r="AV22" s="176" t="s">
        <v>87</v>
      </c>
      <c r="AW22" s="176" t="s">
        <v>88</v>
      </c>
      <c r="AX22" s="176" t="s">
        <v>89</v>
      </c>
      <c r="AY22" s="176" t="s">
        <v>90</v>
      </c>
      <c r="AZ22" s="176" t="s">
        <v>91</v>
      </c>
      <c r="BA22" s="176" t="s">
        <v>92</v>
      </c>
      <c r="BB22" s="176" t="s">
        <v>93</v>
      </c>
      <c r="BC22" s="176" t="s">
        <v>94</v>
      </c>
      <c r="BD22" s="176" t="s">
        <v>95</v>
      </c>
      <c r="BE22" s="176" t="s">
        <v>96</v>
      </c>
      <c r="BF22" s="176" t="s">
        <v>97</v>
      </c>
      <c r="BG22" s="176" t="s">
        <v>98</v>
      </c>
      <c r="BH22" s="176" t="s">
        <v>99</v>
      </c>
      <c r="BI22" s="176" t="s">
        <v>100</v>
      </c>
      <c r="BJ22" s="176" t="s">
        <v>101</v>
      </c>
    </row>
    <row r="23" spans="2:62" ht="15.6" x14ac:dyDescent="0.6">
      <c r="B23" s="132" t="str">
        <f>B13</f>
        <v>Renovation &amp; Interior Design</v>
      </c>
      <c r="C23" s="128">
        <f>C3+C13</f>
        <v>18000</v>
      </c>
      <c r="D23" s="128">
        <f>C23+D13</f>
        <v>18000</v>
      </c>
      <c r="E23" s="128">
        <f t="shared" ref="E23:BJ23" si="123">D23+E13</f>
        <v>18000</v>
      </c>
      <c r="F23" s="128">
        <f t="shared" si="123"/>
        <v>18000</v>
      </c>
      <c r="G23" s="128">
        <f t="shared" si="123"/>
        <v>18000</v>
      </c>
      <c r="H23" s="128">
        <f t="shared" si="123"/>
        <v>18000</v>
      </c>
      <c r="I23" s="128">
        <f t="shared" si="123"/>
        <v>18000</v>
      </c>
      <c r="J23" s="128">
        <f t="shared" si="123"/>
        <v>18000</v>
      </c>
      <c r="K23" s="128">
        <f t="shared" si="123"/>
        <v>18000</v>
      </c>
      <c r="L23" s="128">
        <f t="shared" si="123"/>
        <v>18000</v>
      </c>
      <c r="M23" s="128">
        <f t="shared" si="123"/>
        <v>18000</v>
      </c>
      <c r="N23" s="128">
        <f t="shared" si="123"/>
        <v>18000</v>
      </c>
      <c r="O23" s="128">
        <f t="shared" si="123"/>
        <v>18000</v>
      </c>
      <c r="P23" s="128">
        <f t="shared" si="123"/>
        <v>18000</v>
      </c>
      <c r="Q23" s="128">
        <f t="shared" si="123"/>
        <v>18000</v>
      </c>
      <c r="R23" s="128">
        <f t="shared" si="123"/>
        <v>18000</v>
      </c>
      <c r="S23" s="128">
        <f t="shared" si="123"/>
        <v>18000</v>
      </c>
      <c r="T23" s="128">
        <f t="shared" si="123"/>
        <v>18000</v>
      </c>
      <c r="U23" s="128">
        <f t="shared" si="123"/>
        <v>18000</v>
      </c>
      <c r="V23" s="128">
        <f t="shared" si="123"/>
        <v>18000</v>
      </c>
      <c r="W23" s="128">
        <f t="shared" si="123"/>
        <v>18000</v>
      </c>
      <c r="X23" s="128">
        <f t="shared" si="123"/>
        <v>18000</v>
      </c>
      <c r="Y23" s="128">
        <f t="shared" si="123"/>
        <v>18000</v>
      </c>
      <c r="Z23" s="128">
        <f t="shared" si="123"/>
        <v>18000</v>
      </c>
      <c r="AA23" s="128">
        <f t="shared" si="123"/>
        <v>18000</v>
      </c>
      <c r="AB23" s="128">
        <f t="shared" si="123"/>
        <v>18000</v>
      </c>
      <c r="AC23" s="128">
        <f t="shared" si="123"/>
        <v>18000</v>
      </c>
      <c r="AD23" s="128">
        <f t="shared" si="123"/>
        <v>18000</v>
      </c>
      <c r="AE23" s="128">
        <f t="shared" si="123"/>
        <v>18000</v>
      </c>
      <c r="AF23" s="128">
        <f t="shared" si="123"/>
        <v>18000</v>
      </c>
      <c r="AG23" s="128">
        <f t="shared" si="123"/>
        <v>18000</v>
      </c>
      <c r="AH23" s="128">
        <f t="shared" si="123"/>
        <v>18000</v>
      </c>
      <c r="AI23" s="128">
        <f t="shared" si="123"/>
        <v>18000</v>
      </c>
      <c r="AJ23" s="128">
        <f t="shared" si="123"/>
        <v>18000</v>
      </c>
      <c r="AK23" s="128">
        <f t="shared" si="123"/>
        <v>18000</v>
      </c>
      <c r="AL23" s="128">
        <f t="shared" si="123"/>
        <v>18000</v>
      </c>
      <c r="AM23" s="128">
        <f t="shared" si="123"/>
        <v>18000</v>
      </c>
      <c r="AN23" s="128">
        <f t="shared" si="123"/>
        <v>18000</v>
      </c>
      <c r="AO23" s="128">
        <f t="shared" si="123"/>
        <v>18000</v>
      </c>
      <c r="AP23" s="128">
        <f t="shared" si="123"/>
        <v>18000</v>
      </c>
      <c r="AQ23" s="128">
        <f t="shared" si="123"/>
        <v>18000</v>
      </c>
      <c r="AR23" s="128">
        <f t="shared" si="123"/>
        <v>18000</v>
      </c>
      <c r="AS23" s="128">
        <f t="shared" si="123"/>
        <v>18000</v>
      </c>
      <c r="AT23" s="128">
        <f t="shared" si="123"/>
        <v>18000</v>
      </c>
      <c r="AU23" s="128">
        <f t="shared" si="123"/>
        <v>18000</v>
      </c>
      <c r="AV23" s="128">
        <f t="shared" si="123"/>
        <v>18000</v>
      </c>
      <c r="AW23" s="128">
        <f t="shared" si="123"/>
        <v>18000</v>
      </c>
      <c r="AX23" s="128">
        <f t="shared" si="123"/>
        <v>18000</v>
      </c>
      <c r="AY23" s="128">
        <f t="shared" si="123"/>
        <v>18000</v>
      </c>
      <c r="AZ23" s="128">
        <f t="shared" si="123"/>
        <v>18000</v>
      </c>
      <c r="BA23" s="128">
        <f t="shared" si="123"/>
        <v>18000</v>
      </c>
      <c r="BB23" s="128">
        <f t="shared" si="123"/>
        <v>18000</v>
      </c>
      <c r="BC23" s="128">
        <f t="shared" si="123"/>
        <v>18000</v>
      </c>
      <c r="BD23" s="128">
        <f t="shared" si="123"/>
        <v>18000</v>
      </c>
      <c r="BE23" s="128">
        <f t="shared" si="123"/>
        <v>18000</v>
      </c>
      <c r="BF23" s="128">
        <f t="shared" si="123"/>
        <v>18000</v>
      </c>
      <c r="BG23" s="128">
        <f t="shared" si="123"/>
        <v>18000</v>
      </c>
      <c r="BH23" s="128">
        <f t="shared" si="123"/>
        <v>18000</v>
      </c>
      <c r="BI23" s="128">
        <f t="shared" si="123"/>
        <v>18000</v>
      </c>
      <c r="BJ23" s="128">
        <f t="shared" si="123"/>
        <v>18000</v>
      </c>
    </row>
    <row r="24" spans="2:62" ht="15.6" x14ac:dyDescent="0.6">
      <c r="B24" s="132" t="str">
        <f>B14</f>
        <v>Kitchen Equipment &amp; Installation</v>
      </c>
      <c r="C24" s="128">
        <f>C4+C14</f>
        <v>30000</v>
      </c>
      <c r="D24" s="128">
        <f>C24+D14</f>
        <v>30000</v>
      </c>
      <c r="E24" s="128">
        <f t="shared" ref="E24" si="124">D24+E14</f>
        <v>30000</v>
      </c>
      <c r="F24" s="128">
        <f t="shared" ref="F24" si="125">E24+F14</f>
        <v>30000</v>
      </c>
      <c r="G24" s="128">
        <f t="shared" ref="G24" si="126">F24+G14</f>
        <v>30000</v>
      </c>
      <c r="H24" s="128">
        <f t="shared" ref="H24" si="127">G24+H14</f>
        <v>30000</v>
      </c>
      <c r="I24" s="128">
        <f t="shared" ref="I24" si="128">H24+I14</f>
        <v>30000</v>
      </c>
      <c r="J24" s="128">
        <f t="shared" ref="J24" si="129">I24+J14</f>
        <v>30000</v>
      </c>
      <c r="K24" s="128">
        <f t="shared" ref="K24" si="130">J24+K14</f>
        <v>30000</v>
      </c>
      <c r="L24" s="128">
        <f t="shared" ref="L24" si="131">K24+L14</f>
        <v>30000</v>
      </c>
      <c r="M24" s="128">
        <f t="shared" ref="M24" si="132">L24+M14</f>
        <v>30000</v>
      </c>
      <c r="N24" s="128">
        <f t="shared" ref="N24" si="133">M24+N14</f>
        <v>30000</v>
      </c>
      <c r="O24" s="128">
        <f t="shared" ref="O24" si="134">N24+O14</f>
        <v>30000</v>
      </c>
      <c r="P24" s="128">
        <f t="shared" ref="P24" si="135">O24+P14</f>
        <v>30000</v>
      </c>
      <c r="Q24" s="128">
        <f t="shared" ref="Q24" si="136">P24+Q14</f>
        <v>30000</v>
      </c>
      <c r="R24" s="128">
        <f t="shared" ref="R24" si="137">Q24+R14</f>
        <v>30000</v>
      </c>
      <c r="S24" s="128">
        <f t="shared" ref="S24" si="138">R24+S14</f>
        <v>30000</v>
      </c>
      <c r="T24" s="128">
        <f t="shared" ref="T24" si="139">S24+T14</f>
        <v>30000</v>
      </c>
      <c r="U24" s="128">
        <f t="shared" ref="U24" si="140">T24+U14</f>
        <v>30000</v>
      </c>
      <c r="V24" s="128">
        <f t="shared" ref="V24" si="141">U24+V14</f>
        <v>30000</v>
      </c>
      <c r="W24" s="128">
        <f t="shared" ref="W24" si="142">V24+W14</f>
        <v>30000</v>
      </c>
      <c r="X24" s="128">
        <f t="shared" ref="X24" si="143">W24+X14</f>
        <v>30000</v>
      </c>
      <c r="Y24" s="128">
        <f t="shared" ref="Y24" si="144">X24+Y14</f>
        <v>30000</v>
      </c>
      <c r="Z24" s="128">
        <f t="shared" ref="Z24" si="145">Y24+Z14</f>
        <v>30000</v>
      </c>
      <c r="AA24" s="128">
        <f t="shared" ref="AA24" si="146">Z24+AA14</f>
        <v>30000</v>
      </c>
      <c r="AB24" s="128">
        <f t="shared" ref="AB24" si="147">AA24+AB14</f>
        <v>30000</v>
      </c>
      <c r="AC24" s="128">
        <f t="shared" ref="AC24" si="148">AB24+AC14</f>
        <v>30000</v>
      </c>
      <c r="AD24" s="128">
        <f t="shared" ref="AD24" si="149">AC24+AD14</f>
        <v>30000</v>
      </c>
      <c r="AE24" s="128">
        <f t="shared" ref="AE24" si="150">AD24+AE14</f>
        <v>30000</v>
      </c>
      <c r="AF24" s="128">
        <f t="shared" ref="AF24" si="151">AE24+AF14</f>
        <v>30000</v>
      </c>
      <c r="AG24" s="128">
        <f t="shared" ref="AG24" si="152">AF24+AG14</f>
        <v>30000</v>
      </c>
      <c r="AH24" s="128">
        <f t="shared" ref="AH24" si="153">AG24+AH14</f>
        <v>30000</v>
      </c>
      <c r="AI24" s="128">
        <f t="shared" ref="AI24" si="154">AH24+AI14</f>
        <v>30000</v>
      </c>
      <c r="AJ24" s="128">
        <f t="shared" ref="AJ24" si="155">AI24+AJ14</f>
        <v>30000</v>
      </c>
      <c r="AK24" s="128">
        <f t="shared" ref="AK24" si="156">AJ24+AK14</f>
        <v>30000</v>
      </c>
      <c r="AL24" s="128">
        <f t="shared" ref="AL24" si="157">AK24+AL14</f>
        <v>30000</v>
      </c>
      <c r="AM24" s="128">
        <f t="shared" ref="AM24" si="158">AL24+AM14</f>
        <v>30000</v>
      </c>
      <c r="AN24" s="128">
        <f t="shared" ref="AN24" si="159">AM24+AN14</f>
        <v>30000</v>
      </c>
      <c r="AO24" s="128">
        <f t="shared" ref="AO24" si="160">AN24+AO14</f>
        <v>30000</v>
      </c>
      <c r="AP24" s="128">
        <f t="shared" ref="AP24" si="161">AO24+AP14</f>
        <v>30000</v>
      </c>
      <c r="AQ24" s="128">
        <f t="shared" ref="AQ24" si="162">AP24+AQ14</f>
        <v>30000</v>
      </c>
      <c r="AR24" s="128">
        <f t="shared" ref="AR24" si="163">AQ24+AR14</f>
        <v>30000</v>
      </c>
      <c r="AS24" s="128">
        <f t="shared" ref="AS24" si="164">AR24+AS14</f>
        <v>30000</v>
      </c>
      <c r="AT24" s="128">
        <f t="shared" ref="AT24" si="165">AS24+AT14</f>
        <v>30000</v>
      </c>
      <c r="AU24" s="128">
        <f t="shared" ref="AU24" si="166">AT24+AU14</f>
        <v>30000</v>
      </c>
      <c r="AV24" s="128">
        <f t="shared" ref="AV24" si="167">AU24+AV14</f>
        <v>30000</v>
      </c>
      <c r="AW24" s="128">
        <f t="shared" ref="AW24" si="168">AV24+AW14</f>
        <v>30000</v>
      </c>
      <c r="AX24" s="128">
        <f t="shared" ref="AX24" si="169">AW24+AX14</f>
        <v>30000</v>
      </c>
      <c r="AY24" s="128">
        <f t="shared" ref="AY24" si="170">AX24+AY14</f>
        <v>30000</v>
      </c>
      <c r="AZ24" s="128">
        <f t="shared" ref="AZ24" si="171">AY24+AZ14</f>
        <v>30000</v>
      </c>
      <c r="BA24" s="128">
        <f t="shared" ref="BA24" si="172">AZ24+BA14</f>
        <v>30000</v>
      </c>
      <c r="BB24" s="128">
        <f t="shared" ref="BB24" si="173">BA24+BB14</f>
        <v>30000</v>
      </c>
      <c r="BC24" s="128">
        <f t="shared" ref="BC24" si="174">BB24+BC14</f>
        <v>30000</v>
      </c>
      <c r="BD24" s="128">
        <f t="shared" ref="BD24" si="175">BC24+BD14</f>
        <v>30000</v>
      </c>
      <c r="BE24" s="128">
        <f t="shared" ref="BE24" si="176">BD24+BE14</f>
        <v>30000</v>
      </c>
      <c r="BF24" s="128">
        <f t="shared" ref="BF24" si="177">BE24+BF14</f>
        <v>30000</v>
      </c>
      <c r="BG24" s="128">
        <f t="shared" ref="BG24" si="178">BF24+BG14</f>
        <v>30000</v>
      </c>
      <c r="BH24" s="128">
        <f t="shared" ref="BH24" si="179">BG24+BH14</f>
        <v>30000</v>
      </c>
      <c r="BI24" s="128">
        <f t="shared" ref="BI24" si="180">BH24+BI14</f>
        <v>30000</v>
      </c>
      <c r="BJ24" s="128">
        <f t="shared" ref="BJ24" si="181">BI24+BJ14</f>
        <v>30000</v>
      </c>
    </row>
    <row r="25" spans="2:62" ht="15.6" x14ac:dyDescent="0.6">
      <c r="B25" s="132" t="str">
        <f>B15</f>
        <v>Furniture &amp; Fixtures</v>
      </c>
      <c r="C25" s="128">
        <f>C5+C15</f>
        <v>16000</v>
      </c>
      <c r="D25" s="128">
        <f>C25+D15</f>
        <v>16000</v>
      </c>
      <c r="E25" s="128">
        <f t="shared" ref="E25" si="182">D25+E15</f>
        <v>16000</v>
      </c>
      <c r="F25" s="128">
        <f t="shared" ref="F25" si="183">E25+F15</f>
        <v>16000</v>
      </c>
      <c r="G25" s="128">
        <f t="shared" ref="G25" si="184">F25+G15</f>
        <v>16000</v>
      </c>
      <c r="H25" s="128">
        <f t="shared" ref="H25" si="185">G25+H15</f>
        <v>16000</v>
      </c>
      <c r="I25" s="128">
        <f t="shared" ref="I25" si="186">H25+I15</f>
        <v>16000</v>
      </c>
      <c r="J25" s="128">
        <f t="shared" ref="J25" si="187">I25+J15</f>
        <v>16000</v>
      </c>
      <c r="K25" s="128">
        <f t="shared" ref="K25" si="188">J25+K15</f>
        <v>16000</v>
      </c>
      <c r="L25" s="128">
        <f t="shared" ref="L25" si="189">K25+L15</f>
        <v>16000</v>
      </c>
      <c r="M25" s="128">
        <f t="shared" ref="M25" si="190">L25+M15</f>
        <v>16000</v>
      </c>
      <c r="N25" s="128">
        <f t="shared" ref="N25" si="191">M25+N15</f>
        <v>16000</v>
      </c>
      <c r="O25" s="128">
        <f t="shared" ref="O25" si="192">N25+O15</f>
        <v>16000</v>
      </c>
      <c r="P25" s="128">
        <f t="shared" ref="P25" si="193">O25+P15</f>
        <v>16000</v>
      </c>
      <c r="Q25" s="128">
        <f t="shared" ref="Q25" si="194">P25+Q15</f>
        <v>16000</v>
      </c>
      <c r="R25" s="128">
        <f t="shared" ref="R25" si="195">Q25+R15</f>
        <v>16000</v>
      </c>
      <c r="S25" s="128">
        <f t="shared" ref="S25" si="196">R25+S15</f>
        <v>16000</v>
      </c>
      <c r="T25" s="128">
        <f t="shared" ref="T25" si="197">S25+T15</f>
        <v>16000</v>
      </c>
      <c r="U25" s="128">
        <f t="shared" ref="U25" si="198">T25+U15</f>
        <v>16000</v>
      </c>
      <c r="V25" s="128">
        <f t="shared" ref="V25" si="199">U25+V15</f>
        <v>16000</v>
      </c>
      <c r="W25" s="128">
        <f t="shared" ref="W25" si="200">V25+W15</f>
        <v>16000</v>
      </c>
      <c r="X25" s="128">
        <f t="shared" ref="X25" si="201">W25+X15</f>
        <v>16000</v>
      </c>
      <c r="Y25" s="128">
        <f t="shared" ref="Y25" si="202">X25+Y15</f>
        <v>16000</v>
      </c>
      <c r="Z25" s="128">
        <f t="shared" ref="Z25" si="203">Y25+Z15</f>
        <v>16000</v>
      </c>
      <c r="AA25" s="128">
        <f t="shared" ref="AA25" si="204">Z25+AA15</f>
        <v>16000</v>
      </c>
      <c r="AB25" s="128">
        <f t="shared" ref="AB25" si="205">AA25+AB15</f>
        <v>16000</v>
      </c>
      <c r="AC25" s="128">
        <f t="shared" ref="AC25" si="206">AB25+AC15</f>
        <v>16000</v>
      </c>
      <c r="AD25" s="128">
        <f t="shared" ref="AD25" si="207">AC25+AD15</f>
        <v>16000</v>
      </c>
      <c r="AE25" s="128">
        <f t="shared" ref="AE25" si="208">AD25+AE15</f>
        <v>16000</v>
      </c>
      <c r="AF25" s="128">
        <f t="shared" ref="AF25" si="209">AE25+AF15</f>
        <v>16000</v>
      </c>
      <c r="AG25" s="128">
        <f t="shared" ref="AG25" si="210">AF25+AG15</f>
        <v>16000</v>
      </c>
      <c r="AH25" s="128">
        <f t="shared" ref="AH25" si="211">AG25+AH15</f>
        <v>16000</v>
      </c>
      <c r="AI25" s="128">
        <f t="shared" ref="AI25" si="212">AH25+AI15</f>
        <v>16000</v>
      </c>
      <c r="AJ25" s="128">
        <f t="shared" ref="AJ25" si="213">AI25+AJ15</f>
        <v>16000</v>
      </c>
      <c r="AK25" s="128">
        <f t="shared" ref="AK25" si="214">AJ25+AK15</f>
        <v>16000</v>
      </c>
      <c r="AL25" s="128">
        <f t="shared" ref="AL25" si="215">AK25+AL15</f>
        <v>16000</v>
      </c>
      <c r="AM25" s="128">
        <f t="shared" ref="AM25" si="216">AL25+AM15</f>
        <v>16000</v>
      </c>
      <c r="AN25" s="128">
        <f t="shared" ref="AN25" si="217">AM25+AN15</f>
        <v>16000</v>
      </c>
      <c r="AO25" s="128">
        <f t="shared" ref="AO25" si="218">AN25+AO15</f>
        <v>16000</v>
      </c>
      <c r="AP25" s="128">
        <f t="shared" ref="AP25" si="219">AO25+AP15</f>
        <v>16000</v>
      </c>
      <c r="AQ25" s="128">
        <f t="shared" ref="AQ25" si="220">AP25+AQ15</f>
        <v>16000</v>
      </c>
      <c r="AR25" s="128">
        <f t="shared" ref="AR25" si="221">AQ25+AR15</f>
        <v>16000</v>
      </c>
      <c r="AS25" s="128">
        <f t="shared" ref="AS25" si="222">AR25+AS15</f>
        <v>16000</v>
      </c>
      <c r="AT25" s="128">
        <f t="shared" ref="AT25" si="223">AS25+AT15</f>
        <v>16000</v>
      </c>
      <c r="AU25" s="128">
        <f t="shared" ref="AU25" si="224">AT25+AU15</f>
        <v>16000</v>
      </c>
      <c r="AV25" s="128">
        <f t="shared" ref="AV25" si="225">AU25+AV15</f>
        <v>16000</v>
      </c>
      <c r="AW25" s="128">
        <f t="shared" ref="AW25" si="226">AV25+AW15</f>
        <v>16000</v>
      </c>
      <c r="AX25" s="128">
        <f t="shared" ref="AX25" si="227">AW25+AX15</f>
        <v>16000</v>
      </c>
      <c r="AY25" s="128">
        <f t="shared" ref="AY25" si="228">AX25+AY15</f>
        <v>16000</v>
      </c>
      <c r="AZ25" s="128">
        <f t="shared" ref="AZ25" si="229">AY25+AZ15</f>
        <v>16000</v>
      </c>
      <c r="BA25" s="128">
        <f t="shared" ref="BA25" si="230">AZ25+BA15</f>
        <v>16000</v>
      </c>
      <c r="BB25" s="128">
        <f t="shared" ref="BB25" si="231">BA25+BB15</f>
        <v>16000</v>
      </c>
      <c r="BC25" s="128">
        <f t="shared" ref="BC25" si="232">BB25+BC15</f>
        <v>16000</v>
      </c>
      <c r="BD25" s="128">
        <f t="shared" ref="BD25" si="233">BC25+BD15</f>
        <v>16000</v>
      </c>
      <c r="BE25" s="128">
        <f t="shared" ref="BE25" si="234">BD25+BE15</f>
        <v>16000</v>
      </c>
      <c r="BF25" s="128">
        <f t="shared" ref="BF25" si="235">BE25+BF15</f>
        <v>16000</v>
      </c>
      <c r="BG25" s="128">
        <f t="shared" ref="BG25" si="236">BF25+BG15</f>
        <v>16000</v>
      </c>
      <c r="BH25" s="128">
        <f t="shared" ref="BH25" si="237">BG25+BH15</f>
        <v>16000</v>
      </c>
      <c r="BI25" s="128">
        <f t="shared" ref="BI25" si="238">BH25+BI15</f>
        <v>16000</v>
      </c>
      <c r="BJ25" s="128">
        <f t="shared" ref="BJ25" si="239">BI25+BJ15</f>
        <v>16000</v>
      </c>
    </row>
    <row r="26" spans="2:62" ht="15.6" x14ac:dyDescent="0.6">
      <c r="B26" s="132" t="str">
        <f t="shared" ref="B26:B28" si="240">B16</f>
        <v/>
      </c>
      <c r="C26" s="128">
        <f t="shared" ref="C26:C28" si="241">C6+C16</f>
        <v>0</v>
      </c>
      <c r="D26" s="128">
        <f t="shared" ref="D26:BJ26" si="242">C26+D16</f>
        <v>0</v>
      </c>
      <c r="E26" s="128">
        <f t="shared" si="242"/>
        <v>0</v>
      </c>
      <c r="F26" s="128">
        <f t="shared" si="242"/>
        <v>0</v>
      </c>
      <c r="G26" s="128">
        <f t="shared" si="242"/>
        <v>0</v>
      </c>
      <c r="H26" s="128">
        <f t="shared" si="242"/>
        <v>0</v>
      </c>
      <c r="I26" s="128">
        <f t="shared" si="242"/>
        <v>0</v>
      </c>
      <c r="J26" s="128">
        <f t="shared" si="242"/>
        <v>0</v>
      </c>
      <c r="K26" s="128">
        <f t="shared" si="242"/>
        <v>0</v>
      </c>
      <c r="L26" s="128">
        <f t="shared" si="242"/>
        <v>0</v>
      </c>
      <c r="M26" s="128">
        <f t="shared" si="242"/>
        <v>0</v>
      </c>
      <c r="N26" s="128">
        <f t="shared" si="242"/>
        <v>0</v>
      </c>
      <c r="O26" s="128">
        <f t="shared" si="242"/>
        <v>0</v>
      </c>
      <c r="P26" s="128">
        <f t="shared" si="242"/>
        <v>0</v>
      </c>
      <c r="Q26" s="128">
        <f t="shared" si="242"/>
        <v>0</v>
      </c>
      <c r="R26" s="128">
        <f t="shared" si="242"/>
        <v>0</v>
      </c>
      <c r="S26" s="128">
        <f t="shared" si="242"/>
        <v>0</v>
      </c>
      <c r="T26" s="128">
        <f t="shared" si="242"/>
        <v>0</v>
      </c>
      <c r="U26" s="128">
        <f t="shared" si="242"/>
        <v>0</v>
      </c>
      <c r="V26" s="128">
        <f t="shared" si="242"/>
        <v>0</v>
      </c>
      <c r="W26" s="128">
        <f t="shared" si="242"/>
        <v>0</v>
      </c>
      <c r="X26" s="128">
        <f t="shared" si="242"/>
        <v>0</v>
      </c>
      <c r="Y26" s="128">
        <f t="shared" si="242"/>
        <v>0</v>
      </c>
      <c r="Z26" s="128">
        <f t="shared" si="242"/>
        <v>0</v>
      </c>
      <c r="AA26" s="128">
        <f t="shared" si="242"/>
        <v>0</v>
      </c>
      <c r="AB26" s="128">
        <f t="shared" si="242"/>
        <v>0</v>
      </c>
      <c r="AC26" s="128">
        <f t="shared" si="242"/>
        <v>0</v>
      </c>
      <c r="AD26" s="128">
        <f t="shared" si="242"/>
        <v>0</v>
      </c>
      <c r="AE26" s="128">
        <f t="shared" si="242"/>
        <v>0</v>
      </c>
      <c r="AF26" s="128">
        <f t="shared" si="242"/>
        <v>0</v>
      </c>
      <c r="AG26" s="128">
        <f t="shared" si="242"/>
        <v>0</v>
      </c>
      <c r="AH26" s="128">
        <f t="shared" si="242"/>
        <v>0</v>
      </c>
      <c r="AI26" s="128">
        <f t="shared" si="242"/>
        <v>0</v>
      </c>
      <c r="AJ26" s="128">
        <f t="shared" si="242"/>
        <v>0</v>
      </c>
      <c r="AK26" s="128">
        <f t="shared" si="242"/>
        <v>0</v>
      </c>
      <c r="AL26" s="128">
        <f t="shared" si="242"/>
        <v>0</v>
      </c>
      <c r="AM26" s="128">
        <f t="shared" si="242"/>
        <v>0</v>
      </c>
      <c r="AN26" s="128">
        <f t="shared" si="242"/>
        <v>0</v>
      </c>
      <c r="AO26" s="128">
        <f t="shared" si="242"/>
        <v>0</v>
      </c>
      <c r="AP26" s="128">
        <f t="shared" si="242"/>
        <v>0</v>
      </c>
      <c r="AQ26" s="128">
        <f t="shared" si="242"/>
        <v>0</v>
      </c>
      <c r="AR26" s="128">
        <f t="shared" si="242"/>
        <v>0</v>
      </c>
      <c r="AS26" s="128">
        <f t="shared" si="242"/>
        <v>0</v>
      </c>
      <c r="AT26" s="128">
        <f t="shared" si="242"/>
        <v>0</v>
      </c>
      <c r="AU26" s="128">
        <f t="shared" si="242"/>
        <v>0</v>
      </c>
      <c r="AV26" s="128">
        <f t="shared" si="242"/>
        <v>0</v>
      </c>
      <c r="AW26" s="128">
        <f t="shared" si="242"/>
        <v>0</v>
      </c>
      <c r="AX26" s="128">
        <f t="shared" si="242"/>
        <v>0</v>
      </c>
      <c r="AY26" s="128">
        <f t="shared" si="242"/>
        <v>0</v>
      </c>
      <c r="AZ26" s="128">
        <f t="shared" si="242"/>
        <v>0</v>
      </c>
      <c r="BA26" s="128">
        <f t="shared" si="242"/>
        <v>0</v>
      </c>
      <c r="BB26" s="128">
        <f t="shared" si="242"/>
        <v>0</v>
      </c>
      <c r="BC26" s="128">
        <f t="shared" si="242"/>
        <v>0</v>
      </c>
      <c r="BD26" s="128">
        <f t="shared" si="242"/>
        <v>0</v>
      </c>
      <c r="BE26" s="128">
        <f t="shared" si="242"/>
        <v>0</v>
      </c>
      <c r="BF26" s="128">
        <f t="shared" si="242"/>
        <v>0</v>
      </c>
      <c r="BG26" s="128">
        <f t="shared" si="242"/>
        <v>0</v>
      </c>
      <c r="BH26" s="128">
        <f t="shared" si="242"/>
        <v>0</v>
      </c>
      <c r="BI26" s="128">
        <f t="shared" si="242"/>
        <v>0</v>
      </c>
      <c r="BJ26" s="128">
        <f t="shared" si="242"/>
        <v>0</v>
      </c>
    </row>
    <row r="27" spans="2:62" ht="15.6" x14ac:dyDescent="0.6">
      <c r="B27" s="132" t="str">
        <f t="shared" si="240"/>
        <v/>
      </c>
      <c r="C27" s="128">
        <f t="shared" si="241"/>
        <v>0</v>
      </c>
      <c r="D27" s="128">
        <f t="shared" ref="D27:BJ27" si="243">C27+D17</f>
        <v>0</v>
      </c>
      <c r="E27" s="128">
        <f t="shared" si="243"/>
        <v>0</v>
      </c>
      <c r="F27" s="128">
        <f t="shared" si="243"/>
        <v>0</v>
      </c>
      <c r="G27" s="128">
        <f t="shared" si="243"/>
        <v>0</v>
      </c>
      <c r="H27" s="128">
        <f t="shared" si="243"/>
        <v>0</v>
      </c>
      <c r="I27" s="128">
        <f t="shared" si="243"/>
        <v>0</v>
      </c>
      <c r="J27" s="128">
        <f t="shared" si="243"/>
        <v>0</v>
      </c>
      <c r="K27" s="128">
        <f t="shared" si="243"/>
        <v>0</v>
      </c>
      <c r="L27" s="128">
        <f t="shared" si="243"/>
        <v>0</v>
      </c>
      <c r="M27" s="128">
        <f t="shared" si="243"/>
        <v>0</v>
      </c>
      <c r="N27" s="128">
        <f t="shared" si="243"/>
        <v>0</v>
      </c>
      <c r="O27" s="128">
        <f t="shared" si="243"/>
        <v>0</v>
      </c>
      <c r="P27" s="128">
        <f t="shared" si="243"/>
        <v>0</v>
      </c>
      <c r="Q27" s="128">
        <f t="shared" si="243"/>
        <v>0</v>
      </c>
      <c r="R27" s="128">
        <f t="shared" si="243"/>
        <v>0</v>
      </c>
      <c r="S27" s="128">
        <f t="shared" si="243"/>
        <v>0</v>
      </c>
      <c r="T27" s="128">
        <f t="shared" si="243"/>
        <v>0</v>
      </c>
      <c r="U27" s="128">
        <f t="shared" si="243"/>
        <v>0</v>
      </c>
      <c r="V27" s="128">
        <f t="shared" si="243"/>
        <v>0</v>
      </c>
      <c r="W27" s="128">
        <f t="shared" si="243"/>
        <v>0</v>
      </c>
      <c r="X27" s="128">
        <f t="shared" si="243"/>
        <v>0</v>
      </c>
      <c r="Y27" s="128">
        <f t="shared" si="243"/>
        <v>0</v>
      </c>
      <c r="Z27" s="128">
        <f t="shared" si="243"/>
        <v>0</v>
      </c>
      <c r="AA27" s="128">
        <f t="shared" si="243"/>
        <v>0</v>
      </c>
      <c r="AB27" s="128">
        <f t="shared" si="243"/>
        <v>0</v>
      </c>
      <c r="AC27" s="128">
        <f t="shared" si="243"/>
        <v>0</v>
      </c>
      <c r="AD27" s="128">
        <f t="shared" si="243"/>
        <v>0</v>
      </c>
      <c r="AE27" s="128">
        <f t="shared" si="243"/>
        <v>0</v>
      </c>
      <c r="AF27" s="128">
        <f t="shared" si="243"/>
        <v>0</v>
      </c>
      <c r="AG27" s="128">
        <f t="shared" si="243"/>
        <v>0</v>
      </c>
      <c r="AH27" s="128">
        <f t="shared" si="243"/>
        <v>0</v>
      </c>
      <c r="AI27" s="128">
        <f t="shared" si="243"/>
        <v>0</v>
      </c>
      <c r="AJ27" s="128">
        <f t="shared" si="243"/>
        <v>0</v>
      </c>
      <c r="AK27" s="128">
        <f t="shared" si="243"/>
        <v>0</v>
      </c>
      <c r="AL27" s="128">
        <f t="shared" si="243"/>
        <v>0</v>
      </c>
      <c r="AM27" s="128">
        <f t="shared" si="243"/>
        <v>0</v>
      </c>
      <c r="AN27" s="128">
        <f t="shared" si="243"/>
        <v>0</v>
      </c>
      <c r="AO27" s="128">
        <f t="shared" si="243"/>
        <v>0</v>
      </c>
      <c r="AP27" s="128">
        <f t="shared" si="243"/>
        <v>0</v>
      </c>
      <c r="AQ27" s="128">
        <f t="shared" si="243"/>
        <v>0</v>
      </c>
      <c r="AR27" s="128">
        <f t="shared" si="243"/>
        <v>0</v>
      </c>
      <c r="AS27" s="128">
        <f t="shared" si="243"/>
        <v>0</v>
      </c>
      <c r="AT27" s="128">
        <f t="shared" si="243"/>
        <v>0</v>
      </c>
      <c r="AU27" s="128">
        <f t="shared" si="243"/>
        <v>0</v>
      </c>
      <c r="AV27" s="128">
        <f t="shared" si="243"/>
        <v>0</v>
      </c>
      <c r="AW27" s="128">
        <f t="shared" si="243"/>
        <v>0</v>
      </c>
      <c r="AX27" s="128">
        <f t="shared" si="243"/>
        <v>0</v>
      </c>
      <c r="AY27" s="128">
        <f t="shared" si="243"/>
        <v>0</v>
      </c>
      <c r="AZ27" s="128">
        <f t="shared" si="243"/>
        <v>0</v>
      </c>
      <c r="BA27" s="128">
        <f t="shared" si="243"/>
        <v>0</v>
      </c>
      <c r="BB27" s="128">
        <f t="shared" si="243"/>
        <v>0</v>
      </c>
      <c r="BC27" s="128">
        <f t="shared" si="243"/>
        <v>0</v>
      </c>
      <c r="BD27" s="128">
        <f t="shared" si="243"/>
        <v>0</v>
      </c>
      <c r="BE27" s="128">
        <f t="shared" si="243"/>
        <v>0</v>
      </c>
      <c r="BF27" s="128">
        <f t="shared" si="243"/>
        <v>0</v>
      </c>
      <c r="BG27" s="128">
        <f t="shared" si="243"/>
        <v>0</v>
      </c>
      <c r="BH27" s="128">
        <f t="shared" si="243"/>
        <v>0</v>
      </c>
      <c r="BI27" s="128">
        <f t="shared" si="243"/>
        <v>0</v>
      </c>
      <c r="BJ27" s="128">
        <f t="shared" si="243"/>
        <v>0</v>
      </c>
    </row>
    <row r="28" spans="2:62" ht="15.6" x14ac:dyDescent="0.6">
      <c r="B28" s="132" t="str">
        <f t="shared" si="240"/>
        <v/>
      </c>
      <c r="C28" s="128">
        <f t="shared" si="241"/>
        <v>0</v>
      </c>
      <c r="D28" s="128">
        <f t="shared" ref="D28:BJ28" si="244">C28+D18</f>
        <v>0</v>
      </c>
      <c r="E28" s="128">
        <f t="shared" si="244"/>
        <v>0</v>
      </c>
      <c r="F28" s="128">
        <f t="shared" si="244"/>
        <v>0</v>
      </c>
      <c r="G28" s="128">
        <f t="shared" si="244"/>
        <v>0</v>
      </c>
      <c r="H28" s="128">
        <f t="shared" si="244"/>
        <v>0</v>
      </c>
      <c r="I28" s="128">
        <f t="shared" si="244"/>
        <v>0</v>
      </c>
      <c r="J28" s="128">
        <f t="shared" si="244"/>
        <v>0</v>
      </c>
      <c r="K28" s="128">
        <f t="shared" si="244"/>
        <v>0</v>
      </c>
      <c r="L28" s="128">
        <f t="shared" si="244"/>
        <v>0</v>
      </c>
      <c r="M28" s="128">
        <f t="shared" si="244"/>
        <v>0</v>
      </c>
      <c r="N28" s="128">
        <f t="shared" si="244"/>
        <v>0</v>
      </c>
      <c r="O28" s="128">
        <f t="shared" si="244"/>
        <v>0</v>
      </c>
      <c r="P28" s="128">
        <f t="shared" si="244"/>
        <v>0</v>
      </c>
      <c r="Q28" s="128">
        <f t="shared" si="244"/>
        <v>0</v>
      </c>
      <c r="R28" s="128">
        <f t="shared" si="244"/>
        <v>0</v>
      </c>
      <c r="S28" s="128">
        <f t="shared" si="244"/>
        <v>0</v>
      </c>
      <c r="T28" s="128">
        <f t="shared" si="244"/>
        <v>0</v>
      </c>
      <c r="U28" s="128">
        <f t="shared" si="244"/>
        <v>0</v>
      </c>
      <c r="V28" s="128">
        <f t="shared" si="244"/>
        <v>0</v>
      </c>
      <c r="W28" s="128">
        <f t="shared" si="244"/>
        <v>0</v>
      </c>
      <c r="X28" s="128">
        <f t="shared" si="244"/>
        <v>0</v>
      </c>
      <c r="Y28" s="128">
        <f t="shared" si="244"/>
        <v>0</v>
      </c>
      <c r="Z28" s="128">
        <f t="shared" si="244"/>
        <v>0</v>
      </c>
      <c r="AA28" s="128">
        <f t="shared" si="244"/>
        <v>0</v>
      </c>
      <c r="AB28" s="128">
        <f t="shared" si="244"/>
        <v>0</v>
      </c>
      <c r="AC28" s="128">
        <f t="shared" si="244"/>
        <v>0</v>
      </c>
      <c r="AD28" s="128">
        <f t="shared" si="244"/>
        <v>0</v>
      </c>
      <c r="AE28" s="128">
        <f t="shared" si="244"/>
        <v>0</v>
      </c>
      <c r="AF28" s="128">
        <f t="shared" si="244"/>
        <v>0</v>
      </c>
      <c r="AG28" s="128">
        <f t="shared" si="244"/>
        <v>0</v>
      </c>
      <c r="AH28" s="128">
        <f t="shared" si="244"/>
        <v>0</v>
      </c>
      <c r="AI28" s="128">
        <f t="shared" si="244"/>
        <v>0</v>
      </c>
      <c r="AJ28" s="128">
        <f t="shared" si="244"/>
        <v>0</v>
      </c>
      <c r="AK28" s="128">
        <f t="shared" si="244"/>
        <v>0</v>
      </c>
      <c r="AL28" s="128">
        <f t="shared" si="244"/>
        <v>0</v>
      </c>
      <c r="AM28" s="128">
        <f t="shared" si="244"/>
        <v>0</v>
      </c>
      <c r="AN28" s="128">
        <f t="shared" si="244"/>
        <v>0</v>
      </c>
      <c r="AO28" s="128">
        <f t="shared" si="244"/>
        <v>0</v>
      </c>
      <c r="AP28" s="128">
        <f t="shared" si="244"/>
        <v>0</v>
      </c>
      <c r="AQ28" s="128">
        <f t="shared" si="244"/>
        <v>0</v>
      </c>
      <c r="AR28" s="128">
        <f t="shared" si="244"/>
        <v>0</v>
      </c>
      <c r="AS28" s="128">
        <f t="shared" si="244"/>
        <v>0</v>
      </c>
      <c r="AT28" s="128">
        <f t="shared" si="244"/>
        <v>0</v>
      </c>
      <c r="AU28" s="128">
        <f t="shared" si="244"/>
        <v>0</v>
      </c>
      <c r="AV28" s="128">
        <f t="shared" si="244"/>
        <v>0</v>
      </c>
      <c r="AW28" s="128">
        <f t="shared" si="244"/>
        <v>0</v>
      </c>
      <c r="AX28" s="128">
        <f t="shared" si="244"/>
        <v>0</v>
      </c>
      <c r="AY28" s="128">
        <f t="shared" si="244"/>
        <v>0</v>
      </c>
      <c r="AZ28" s="128">
        <f t="shared" si="244"/>
        <v>0</v>
      </c>
      <c r="BA28" s="128">
        <f t="shared" si="244"/>
        <v>0</v>
      </c>
      <c r="BB28" s="128">
        <f t="shared" si="244"/>
        <v>0</v>
      </c>
      <c r="BC28" s="128">
        <f t="shared" si="244"/>
        <v>0</v>
      </c>
      <c r="BD28" s="128">
        <f t="shared" si="244"/>
        <v>0</v>
      </c>
      <c r="BE28" s="128">
        <f t="shared" si="244"/>
        <v>0</v>
      </c>
      <c r="BF28" s="128">
        <f t="shared" si="244"/>
        <v>0</v>
      </c>
      <c r="BG28" s="128">
        <f t="shared" si="244"/>
        <v>0</v>
      </c>
      <c r="BH28" s="128">
        <f t="shared" si="244"/>
        <v>0</v>
      </c>
      <c r="BI28" s="128">
        <f t="shared" si="244"/>
        <v>0</v>
      </c>
      <c r="BJ28" s="128">
        <f t="shared" si="244"/>
        <v>0</v>
      </c>
    </row>
    <row r="29" spans="2:62" ht="15.6" x14ac:dyDescent="0.6">
      <c r="B29" s="53" t="s">
        <v>47</v>
      </c>
      <c r="C29" s="189">
        <f>SUM(C23:C28)</f>
        <v>64000</v>
      </c>
      <c r="D29" s="189">
        <f t="shared" ref="D29" si="245">SUM(D23:D28)</f>
        <v>64000</v>
      </c>
      <c r="E29" s="189">
        <f t="shared" ref="E29" si="246">SUM(E23:E28)</f>
        <v>64000</v>
      </c>
      <c r="F29" s="189">
        <f t="shared" ref="F29" si="247">SUM(F23:F28)</f>
        <v>64000</v>
      </c>
      <c r="G29" s="189">
        <f t="shared" ref="G29" si="248">SUM(G23:G28)</f>
        <v>64000</v>
      </c>
      <c r="H29" s="189">
        <f t="shared" ref="H29" si="249">SUM(H23:H28)</f>
        <v>64000</v>
      </c>
      <c r="I29" s="189">
        <f t="shared" ref="I29" si="250">SUM(I23:I28)</f>
        <v>64000</v>
      </c>
      <c r="J29" s="189">
        <f t="shared" ref="J29" si="251">SUM(J23:J28)</f>
        <v>64000</v>
      </c>
      <c r="K29" s="189">
        <f t="shared" ref="K29" si="252">SUM(K23:K28)</f>
        <v>64000</v>
      </c>
      <c r="L29" s="189">
        <f t="shared" ref="L29" si="253">SUM(L23:L28)</f>
        <v>64000</v>
      </c>
      <c r="M29" s="189">
        <f t="shared" ref="M29" si="254">SUM(M23:M28)</f>
        <v>64000</v>
      </c>
      <c r="N29" s="189">
        <f t="shared" ref="N29" si="255">SUM(N23:N28)</f>
        <v>64000</v>
      </c>
      <c r="O29" s="189">
        <f t="shared" ref="O29" si="256">SUM(O23:O28)</f>
        <v>64000</v>
      </c>
      <c r="P29" s="189">
        <f t="shared" ref="P29" si="257">SUM(P23:P28)</f>
        <v>64000</v>
      </c>
      <c r="Q29" s="189">
        <f t="shared" ref="Q29" si="258">SUM(Q23:Q28)</f>
        <v>64000</v>
      </c>
      <c r="R29" s="189">
        <f t="shared" ref="R29" si="259">SUM(R23:R28)</f>
        <v>64000</v>
      </c>
      <c r="S29" s="189">
        <f t="shared" ref="S29" si="260">SUM(S23:S28)</f>
        <v>64000</v>
      </c>
      <c r="T29" s="189">
        <f t="shared" ref="T29" si="261">SUM(T23:T28)</f>
        <v>64000</v>
      </c>
      <c r="U29" s="189">
        <f t="shared" ref="U29" si="262">SUM(U23:U28)</f>
        <v>64000</v>
      </c>
      <c r="V29" s="189">
        <f t="shared" ref="V29" si="263">SUM(V23:V28)</f>
        <v>64000</v>
      </c>
      <c r="W29" s="189">
        <f t="shared" ref="W29" si="264">SUM(W23:W28)</f>
        <v>64000</v>
      </c>
      <c r="X29" s="189">
        <f t="shared" ref="X29" si="265">SUM(X23:X28)</f>
        <v>64000</v>
      </c>
      <c r="Y29" s="189">
        <f t="shared" ref="Y29" si="266">SUM(Y23:Y28)</f>
        <v>64000</v>
      </c>
      <c r="Z29" s="189">
        <f t="shared" ref="Z29" si="267">SUM(Z23:Z28)</f>
        <v>64000</v>
      </c>
      <c r="AA29" s="189">
        <f t="shared" ref="AA29" si="268">SUM(AA23:AA28)</f>
        <v>64000</v>
      </c>
      <c r="AB29" s="189">
        <f t="shared" ref="AB29" si="269">SUM(AB23:AB28)</f>
        <v>64000</v>
      </c>
      <c r="AC29" s="189">
        <f t="shared" ref="AC29" si="270">SUM(AC23:AC28)</f>
        <v>64000</v>
      </c>
      <c r="AD29" s="189">
        <f t="shared" ref="AD29" si="271">SUM(AD23:AD28)</f>
        <v>64000</v>
      </c>
      <c r="AE29" s="189">
        <f t="shared" ref="AE29" si="272">SUM(AE23:AE28)</f>
        <v>64000</v>
      </c>
      <c r="AF29" s="189">
        <f t="shared" ref="AF29" si="273">SUM(AF23:AF28)</f>
        <v>64000</v>
      </c>
      <c r="AG29" s="189">
        <f t="shared" ref="AG29" si="274">SUM(AG23:AG28)</f>
        <v>64000</v>
      </c>
      <c r="AH29" s="189">
        <f t="shared" ref="AH29" si="275">SUM(AH23:AH28)</f>
        <v>64000</v>
      </c>
      <c r="AI29" s="189">
        <f t="shared" ref="AI29" si="276">SUM(AI23:AI28)</f>
        <v>64000</v>
      </c>
      <c r="AJ29" s="189">
        <f t="shared" ref="AJ29" si="277">SUM(AJ23:AJ28)</f>
        <v>64000</v>
      </c>
      <c r="AK29" s="189">
        <f t="shared" ref="AK29" si="278">SUM(AK23:AK28)</f>
        <v>64000</v>
      </c>
      <c r="AL29" s="189">
        <f t="shared" ref="AL29" si="279">SUM(AL23:AL28)</f>
        <v>64000</v>
      </c>
      <c r="AM29" s="189">
        <f t="shared" ref="AM29" si="280">SUM(AM23:AM28)</f>
        <v>64000</v>
      </c>
      <c r="AN29" s="189">
        <f t="shared" ref="AN29" si="281">SUM(AN23:AN28)</f>
        <v>64000</v>
      </c>
      <c r="AO29" s="189">
        <f t="shared" ref="AO29" si="282">SUM(AO23:AO28)</f>
        <v>64000</v>
      </c>
      <c r="AP29" s="189">
        <f t="shared" ref="AP29" si="283">SUM(AP23:AP28)</f>
        <v>64000</v>
      </c>
      <c r="AQ29" s="189">
        <f t="shared" ref="AQ29" si="284">SUM(AQ23:AQ28)</f>
        <v>64000</v>
      </c>
      <c r="AR29" s="189">
        <f t="shared" ref="AR29" si="285">SUM(AR23:AR28)</f>
        <v>64000</v>
      </c>
      <c r="AS29" s="189">
        <f t="shared" ref="AS29" si="286">SUM(AS23:AS28)</f>
        <v>64000</v>
      </c>
      <c r="AT29" s="189">
        <f t="shared" ref="AT29" si="287">SUM(AT23:AT28)</f>
        <v>64000</v>
      </c>
      <c r="AU29" s="189">
        <f t="shared" ref="AU29" si="288">SUM(AU23:AU28)</f>
        <v>64000</v>
      </c>
      <c r="AV29" s="189">
        <f t="shared" ref="AV29" si="289">SUM(AV23:AV28)</f>
        <v>64000</v>
      </c>
      <c r="AW29" s="189">
        <f t="shared" ref="AW29" si="290">SUM(AW23:AW28)</f>
        <v>64000</v>
      </c>
      <c r="AX29" s="189">
        <f t="shared" ref="AX29" si="291">SUM(AX23:AX28)</f>
        <v>64000</v>
      </c>
      <c r="AY29" s="189">
        <f t="shared" ref="AY29" si="292">SUM(AY23:AY28)</f>
        <v>64000</v>
      </c>
      <c r="AZ29" s="189">
        <f t="shared" ref="AZ29" si="293">SUM(AZ23:AZ28)</f>
        <v>64000</v>
      </c>
      <c r="BA29" s="189">
        <f t="shared" ref="BA29" si="294">SUM(BA23:BA28)</f>
        <v>64000</v>
      </c>
      <c r="BB29" s="189">
        <f t="shared" ref="BB29" si="295">SUM(BB23:BB28)</f>
        <v>64000</v>
      </c>
      <c r="BC29" s="189">
        <f t="shared" ref="BC29" si="296">SUM(BC23:BC28)</f>
        <v>64000</v>
      </c>
      <c r="BD29" s="189">
        <f t="shared" ref="BD29" si="297">SUM(BD23:BD28)</f>
        <v>64000</v>
      </c>
      <c r="BE29" s="189">
        <f t="shared" ref="BE29" si="298">SUM(BE23:BE28)</f>
        <v>64000</v>
      </c>
      <c r="BF29" s="189">
        <f t="shared" ref="BF29" si="299">SUM(BF23:BF28)</f>
        <v>64000</v>
      </c>
      <c r="BG29" s="189">
        <f t="shared" ref="BG29" si="300">SUM(BG23:BG28)</f>
        <v>64000</v>
      </c>
      <c r="BH29" s="189">
        <f t="shared" ref="BH29" si="301">SUM(BH23:BH28)</f>
        <v>64000</v>
      </c>
      <c r="BI29" s="189">
        <f t="shared" ref="BI29" si="302">SUM(BI23:BI28)</f>
        <v>64000</v>
      </c>
      <c r="BJ29" s="189">
        <f t="shared" ref="BJ29" si="303">SUM(BJ23:BJ28)</f>
        <v>64000</v>
      </c>
    </row>
    <row r="30" spans="2:62" x14ac:dyDescent="0.55000000000000004"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</row>
    <row r="31" spans="2:62" x14ac:dyDescent="0.55000000000000004"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</row>
    <row r="32" spans="2:62" ht="16.8" x14ac:dyDescent="0.65">
      <c r="B32" s="47" t="s">
        <v>223</v>
      </c>
      <c r="C32" s="190" t="s">
        <v>21</v>
      </c>
      <c r="D32" s="190" t="s">
        <v>22</v>
      </c>
      <c r="E32" s="190" t="s">
        <v>23</v>
      </c>
      <c r="F32" s="190" t="s">
        <v>24</v>
      </c>
      <c r="G32" s="190" t="s">
        <v>25</v>
      </c>
      <c r="H32" s="190" t="s">
        <v>26</v>
      </c>
      <c r="I32" s="190" t="s">
        <v>27</v>
      </c>
      <c r="J32" s="190" t="s">
        <v>28</v>
      </c>
      <c r="K32" s="190" t="s">
        <v>29</v>
      </c>
      <c r="L32" s="190" t="s">
        <v>30</v>
      </c>
      <c r="M32" s="190" t="s">
        <v>31</v>
      </c>
      <c r="N32" s="190" t="s">
        <v>32</v>
      </c>
      <c r="O32" s="190" t="s">
        <v>54</v>
      </c>
      <c r="P32" s="190" t="s">
        <v>55</v>
      </c>
      <c r="Q32" s="190" t="s">
        <v>56</v>
      </c>
      <c r="R32" s="190" t="s">
        <v>57</v>
      </c>
      <c r="S32" s="190" t="s">
        <v>58</v>
      </c>
      <c r="T32" s="190" t="s">
        <v>59</v>
      </c>
      <c r="U32" s="190" t="s">
        <v>60</v>
      </c>
      <c r="V32" s="190" t="s">
        <v>61</v>
      </c>
      <c r="W32" s="190" t="s">
        <v>62</v>
      </c>
      <c r="X32" s="190" t="s">
        <v>63</v>
      </c>
      <c r="Y32" s="190" t="s">
        <v>64</v>
      </c>
      <c r="Z32" s="190" t="s">
        <v>65</v>
      </c>
      <c r="AA32" s="190" t="s">
        <v>66</v>
      </c>
      <c r="AB32" s="190" t="s">
        <v>67</v>
      </c>
      <c r="AC32" s="190" t="s">
        <v>68</v>
      </c>
      <c r="AD32" s="190" t="s">
        <v>69</v>
      </c>
      <c r="AE32" s="190" t="s">
        <v>70</v>
      </c>
      <c r="AF32" s="190" t="s">
        <v>71</v>
      </c>
      <c r="AG32" s="190" t="s">
        <v>72</v>
      </c>
      <c r="AH32" s="190" t="s">
        <v>73</v>
      </c>
      <c r="AI32" s="190" t="s">
        <v>74</v>
      </c>
      <c r="AJ32" s="190" t="s">
        <v>75</v>
      </c>
      <c r="AK32" s="190" t="s">
        <v>76</v>
      </c>
      <c r="AL32" s="190" t="s">
        <v>77</v>
      </c>
      <c r="AM32" s="190" t="s">
        <v>78</v>
      </c>
      <c r="AN32" s="190" t="s">
        <v>79</v>
      </c>
      <c r="AO32" s="190" t="s">
        <v>80</v>
      </c>
      <c r="AP32" s="190" t="s">
        <v>81</v>
      </c>
      <c r="AQ32" s="190" t="s">
        <v>82</v>
      </c>
      <c r="AR32" s="190" t="s">
        <v>83</v>
      </c>
      <c r="AS32" s="190" t="s">
        <v>84</v>
      </c>
      <c r="AT32" s="190" t="s">
        <v>85</v>
      </c>
      <c r="AU32" s="190" t="s">
        <v>86</v>
      </c>
      <c r="AV32" s="190" t="s">
        <v>87</v>
      </c>
      <c r="AW32" s="190" t="s">
        <v>88</v>
      </c>
      <c r="AX32" s="190" t="s">
        <v>89</v>
      </c>
      <c r="AY32" s="190" t="s">
        <v>90</v>
      </c>
      <c r="AZ32" s="190" t="s">
        <v>91</v>
      </c>
      <c r="BA32" s="190" t="s">
        <v>92</v>
      </c>
      <c r="BB32" s="190" t="s">
        <v>93</v>
      </c>
      <c r="BC32" s="190" t="s">
        <v>94</v>
      </c>
      <c r="BD32" s="190" t="s">
        <v>95</v>
      </c>
      <c r="BE32" s="190" t="s">
        <v>96</v>
      </c>
      <c r="BF32" s="190" t="s">
        <v>97</v>
      </c>
      <c r="BG32" s="190" t="s">
        <v>98</v>
      </c>
      <c r="BH32" s="190" t="s">
        <v>99</v>
      </c>
      <c r="BI32" s="190" t="s">
        <v>100</v>
      </c>
      <c r="BJ32" s="190" t="s">
        <v>101</v>
      </c>
    </row>
    <row r="33" spans="2:62" ht="15.6" x14ac:dyDescent="0.6">
      <c r="B33" s="132" t="str">
        <f>B23</f>
        <v>Renovation &amp; Interior Design</v>
      </c>
      <c r="C33" s="128">
        <f>C23*Assumptions!$C21/12</f>
        <v>0</v>
      </c>
      <c r="D33" s="128">
        <f>D23*Assumptions!$C21/12</f>
        <v>0</v>
      </c>
      <c r="E33" s="128">
        <f>E23*Assumptions!$C21/12</f>
        <v>0</v>
      </c>
      <c r="F33" s="128">
        <f>F23*Assumptions!$C21/12</f>
        <v>0</v>
      </c>
      <c r="G33" s="128">
        <f>G23*Assumptions!$C21/12</f>
        <v>0</v>
      </c>
      <c r="H33" s="128">
        <f>H23*Assumptions!$C21/12</f>
        <v>0</v>
      </c>
      <c r="I33" s="128">
        <f>I23*Assumptions!$C21/12</f>
        <v>0</v>
      </c>
      <c r="J33" s="128">
        <f>J23*Assumptions!$C21/12</f>
        <v>0</v>
      </c>
      <c r="K33" s="128">
        <f>K23*Assumptions!$C21/12</f>
        <v>0</v>
      </c>
      <c r="L33" s="128">
        <f>L23*Assumptions!$C21/12</f>
        <v>0</v>
      </c>
      <c r="M33" s="128">
        <f>M23*Assumptions!$C21/12</f>
        <v>0</v>
      </c>
      <c r="N33" s="128">
        <f>N23*Assumptions!$C21/12</f>
        <v>0</v>
      </c>
      <c r="O33" s="128">
        <f>O23*Assumptions!$C21/12</f>
        <v>0</v>
      </c>
      <c r="P33" s="128">
        <f>P23*Assumptions!$C21/12</f>
        <v>0</v>
      </c>
      <c r="Q33" s="128">
        <f>Q23*Assumptions!$C21/12</f>
        <v>0</v>
      </c>
      <c r="R33" s="128">
        <f>R23*Assumptions!$C21/12</f>
        <v>0</v>
      </c>
      <c r="S33" s="128">
        <f>S23*Assumptions!$C21/12</f>
        <v>0</v>
      </c>
      <c r="T33" s="128">
        <f>T23*Assumptions!$C21/12</f>
        <v>0</v>
      </c>
      <c r="U33" s="128">
        <f>U23*Assumptions!$C21/12</f>
        <v>0</v>
      </c>
      <c r="V33" s="128">
        <f>V23*Assumptions!$C21/12</f>
        <v>0</v>
      </c>
      <c r="W33" s="128">
        <f>W23*Assumptions!$C21/12</f>
        <v>0</v>
      </c>
      <c r="X33" s="128">
        <f>X23*Assumptions!$C21/12</f>
        <v>0</v>
      </c>
      <c r="Y33" s="128">
        <f>Y23*Assumptions!$C21/12</f>
        <v>0</v>
      </c>
      <c r="Z33" s="128">
        <f>Z23*Assumptions!$C21/12</f>
        <v>0</v>
      </c>
      <c r="AA33" s="128">
        <f>AA23*Assumptions!$C21/12</f>
        <v>0</v>
      </c>
      <c r="AB33" s="128">
        <f>AB23*Assumptions!$C21/12</f>
        <v>0</v>
      </c>
      <c r="AC33" s="128">
        <f>AC23*Assumptions!$C21/12</f>
        <v>0</v>
      </c>
      <c r="AD33" s="128">
        <f>AD23*Assumptions!$C21/12</f>
        <v>0</v>
      </c>
      <c r="AE33" s="128">
        <f>AE23*Assumptions!$C21/12</f>
        <v>0</v>
      </c>
      <c r="AF33" s="128">
        <f>AF23*Assumptions!$C21/12</f>
        <v>0</v>
      </c>
      <c r="AG33" s="128">
        <f>AG23*Assumptions!$C21/12</f>
        <v>0</v>
      </c>
      <c r="AH33" s="128">
        <f>AH23*Assumptions!$C21/12</f>
        <v>0</v>
      </c>
      <c r="AI33" s="128">
        <f>AI23*Assumptions!$C21/12</f>
        <v>0</v>
      </c>
      <c r="AJ33" s="128">
        <f>AJ23*Assumptions!$C21/12</f>
        <v>0</v>
      </c>
      <c r="AK33" s="128">
        <f>AK23*Assumptions!$C21/12</f>
        <v>0</v>
      </c>
      <c r="AL33" s="128">
        <f>AL23*Assumptions!$C21/12</f>
        <v>0</v>
      </c>
      <c r="AM33" s="128">
        <f>AM23*Assumptions!$C21/12</f>
        <v>0</v>
      </c>
      <c r="AN33" s="128">
        <f>AN23*Assumptions!$C21/12</f>
        <v>0</v>
      </c>
      <c r="AO33" s="128">
        <f>AO23*Assumptions!$C21/12</f>
        <v>0</v>
      </c>
      <c r="AP33" s="128">
        <f>AP23*Assumptions!$C21/12</f>
        <v>0</v>
      </c>
      <c r="AQ33" s="128">
        <f>AQ23*Assumptions!$C21/12</f>
        <v>0</v>
      </c>
      <c r="AR33" s="128">
        <f>AR23*Assumptions!$C21/12</f>
        <v>0</v>
      </c>
      <c r="AS33" s="128">
        <f>AS23*Assumptions!$C21/12</f>
        <v>0</v>
      </c>
      <c r="AT33" s="128">
        <f>AT23*Assumptions!$C21/12</f>
        <v>0</v>
      </c>
      <c r="AU33" s="128">
        <f>AU23*Assumptions!$C21/12</f>
        <v>0</v>
      </c>
      <c r="AV33" s="128">
        <f>AV23*Assumptions!$C21/12</f>
        <v>0</v>
      </c>
      <c r="AW33" s="128">
        <f>AW23*Assumptions!$C21/12</f>
        <v>0</v>
      </c>
      <c r="AX33" s="128">
        <f>AX23*Assumptions!$C21/12</f>
        <v>0</v>
      </c>
      <c r="AY33" s="128">
        <f>AY23*Assumptions!$C21/12</f>
        <v>0</v>
      </c>
      <c r="AZ33" s="128">
        <f>AZ23*Assumptions!$C21/12</f>
        <v>0</v>
      </c>
      <c r="BA33" s="128">
        <f>BA23*Assumptions!$C21/12</f>
        <v>0</v>
      </c>
      <c r="BB33" s="128">
        <f>BB23*Assumptions!$C21/12</f>
        <v>0</v>
      </c>
      <c r="BC33" s="128">
        <f>BC23*Assumptions!$C21/12</f>
        <v>0</v>
      </c>
      <c r="BD33" s="128">
        <f>BD23*Assumptions!$C21/12</f>
        <v>0</v>
      </c>
      <c r="BE33" s="128">
        <f>BE23*Assumptions!$C21/12</f>
        <v>0</v>
      </c>
      <c r="BF33" s="128">
        <f>BF23*Assumptions!$C21/12</f>
        <v>0</v>
      </c>
      <c r="BG33" s="128">
        <f>BG23*Assumptions!$C21/12</f>
        <v>0</v>
      </c>
      <c r="BH33" s="128">
        <f>BH23*Assumptions!$C21/12</f>
        <v>0</v>
      </c>
      <c r="BI33" s="128">
        <f>BI23*Assumptions!$C21/12</f>
        <v>0</v>
      </c>
      <c r="BJ33" s="128">
        <f>BJ23*Assumptions!$C21/12</f>
        <v>0</v>
      </c>
    </row>
    <row r="34" spans="2:62" ht="15.6" x14ac:dyDescent="0.6">
      <c r="B34" s="132" t="str">
        <f>B24</f>
        <v>Kitchen Equipment &amp; Installation</v>
      </c>
      <c r="C34" s="128">
        <f>C24*Assumptions!$C22/12</f>
        <v>0</v>
      </c>
      <c r="D34" s="128">
        <f>D24*Assumptions!$C22/12</f>
        <v>0</v>
      </c>
      <c r="E34" s="128">
        <f>E24*Assumptions!$C22/12</f>
        <v>0</v>
      </c>
      <c r="F34" s="128">
        <f>F24*Assumptions!$C22/12</f>
        <v>0</v>
      </c>
      <c r="G34" s="128">
        <f>G24*Assumptions!$C22/12</f>
        <v>0</v>
      </c>
      <c r="H34" s="128">
        <f>H24*Assumptions!$C22/12</f>
        <v>0</v>
      </c>
      <c r="I34" s="128">
        <f>I24*Assumptions!$C22/12</f>
        <v>0</v>
      </c>
      <c r="J34" s="128">
        <f>J24*Assumptions!$C22/12</f>
        <v>0</v>
      </c>
      <c r="K34" s="128">
        <f>K24*Assumptions!$C22/12</f>
        <v>0</v>
      </c>
      <c r="L34" s="128">
        <f>L24*Assumptions!$C22/12</f>
        <v>0</v>
      </c>
      <c r="M34" s="128">
        <f>M24*Assumptions!$C22/12</f>
        <v>0</v>
      </c>
      <c r="N34" s="128">
        <f>N24*Assumptions!$C22/12</f>
        <v>0</v>
      </c>
      <c r="O34" s="128">
        <f>O24*Assumptions!$C22/12</f>
        <v>0</v>
      </c>
      <c r="P34" s="128">
        <f>P24*Assumptions!$C22/12</f>
        <v>0</v>
      </c>
      <c r="Q34" s="128">
        <f>Q24*Assumptions!$C22/12</f>
        <v>0</v>
      </c>
      <c r="R34" s="128">
        <f>R24*Assumptions!$C22/12</f>
        <v>0</v>
      </c>
      <c r="S34" s="128">
        <f>S24*Assumptions!$C22/12</f>
        <v>0</v>
      </c>
      <c r="T34" s="128">
        <f>T24*Assumptions!$C22/12</f>
        <v>0</v>
      </c>
      <c r="U34" s="128">
        <f>U24*Assumptions!$C22/12</f>
        <v>0</v>
      </c>
      <c r="V34" s="128">
        <f>V24*Assumptions!$C22/12</f>
        <v>0</v>
      </c>
      <c r="W34" s="128">
        <f>W24*Assumptions!$C22/12</f>
        <v>0</v>
      </c>
      <c r="X34" s="128">
        <f>X24*Assumptions!$C22/12</f>
        <v>0</v>
      </c>
      <c r="Y34" s="128">
        <f>Y24*Assumptions!$C22/12</f>
        <v>0</v>
      </c>
      <c r="Z34" s="128">
        <f>Z24*Assumptions!$C22/12</f>
        <v>0</v>
      </c>
      <c r="AA34" s="128">
        <f>AA24*Assumptions!$C22/12</f>
        <v>0</v>
      </c>
      <c r="AB34" s="128">
        <f>AB24*Assumptions!$C22/12</f>
        <v>0</v>
      </c>
      <c r="AC34" s="128">
        <f>AC24*Assumptions!$C22/12</f>
        <v>0</v>
      </c>
      <c r="AD34" s="128">
        <f>AD24*Assumptions!$C22/12</f>
        <v>0</v>
      </c>
      <c r="AE34" s="128">
        <f>AE24*Assumptions!$C22/12</f>
        <v>0</v>
      </c>
      <c r="AF34" s="128">
        <f>AF24*Assumptions!$C22/12</f>
        <v>0</v>
      </c>
      <c r="AG34" s="128">
        <f>AG24*Assumptions!$C22/12</f>
        <v>0</v>
      </c>
      <c r="AH34" s="128">
        <f>AH24*Assumptions!$C22/12</f>
        <v>0</v>
      </c>
      <c r="AI34" s="128">
        <f>AI24*Assumptions!$C22/12</f>
        <v>0</v>
      </c>
      <c r="AJ34" s="128">
        <f>AJ24*Assumptions!$C22/12</f>
        <v>0</v>
      </c>
      <c r="AK34" s="128">
        <f>AK24*Assumptions!$C22/12</f>
        <v>0</v>
      </c>
      <c r="AL34" s="128">
        <f>AL24*Assumptions!$C22/12</f>
        <v>0</v>
      </c>
      <c r="AM34" s="128">
        <f>AM24*Assumptions!$C22/12</f>
        <v>0</v>
      </c>
      <c r="AN34" s="128">
        <f>AN24*Assumptions!$C22/12</f>
        <v>0</v>
      </c>
      <c r="AO34" s="128">
        <f>AO24*Assumptions!$C22/12</f>
        <v>0</v>
      </c>
      <c r="AP34" s="128">
        <f>AP24*Assumptions!$C22/12</f>
        <v>0</v>
      </c>
      <c r="AQ34" s="128">
        <f>AQ24*Assumptions!$C22/12</f>
        <v>0</v>
      </c>
      <c r="AR34" s="128">
        <f>AR24*Assumptions!$C22/12</f>
        <v>0</v>
      </c>
      <c r="AS34" s="128">
        <f>AS24*Assumptions!$C22/12</f>
        <v>0</v>
      </c>
      <c r="AT34" s="128">
        <f>AT24*Assumptions!$C22/12</f>
        <v>0</v>
      </c>
      <c r="AU34" s="128">
        <f>AU24*Assumptions!$C22/12</f>
        <v>0</v>
      </c>
      <c r="AV34" s="128">
        <f>AV24*Assumptions!$C22/12</f>
        <v>0</v>
      </c>
      <c r="AW34" s="128">
        <f>AW24*Assumptions!$C22/12</f>
        <v>0</v>
      </c>
      <c r="AX34" s="128">
        <f>AX24*Assumptions!$C22/12</f>
        <v>0</v>
      </c>
      <c r="AY34" s="128">
        <f>AY24*Assumptions!$C22/12</f>
        <v>0</v>
      </c>
      <c r="AZ34" s="128">
        <f>AZ24*Assumptions!$C22/12</f>
        <v>0</v>
      </c>
      <c r="BA34" s="128">
        <f>BA24*Assumptions!$C22/12</f>
        <v>0</v>
      </c>
      <c r="BB34" s="128">
        <f>BB24*Assumptions!$C22/12</f>
        <v>0</v>
      </c>
      <c r="BC34" s="128">
        <f>BC24*Assumptions!$C22/12</f>
        <v>0</v>
      </c>
      <c r="BD34" s="128">
        <f>BD24*Assumptions!$C22/12</f>
        <v>0</v>
      </c>
      <c r="BE34" s="128">
        <f>BE24*Assumptions!$C22/12</f>
        <v>0</v>
      </c>
      <c r="BF34" s="128">
        <f>BF24*Assumptions!$C22/12</f>
        <v>0</v>
      </c>
      <c r="BG34" s="128">
        <f>BG24*Assumptions!$C22/12</f>
        <v>0</v>
      </c>
      <c r="BH34" s="128">
        <f>BH24*Assumptions!$C22/12</f>
        <v>0</v>
      </c>
      <c r="BI34" s="128">
        <f>BI24*Assumptions!$C22/12</f>
        <v>0</v>
      </c>
      <c r="BJ34" s="128">
        <f>BJ24*Assumptions!$C22/12</f>
        <v>0</v>
      </c>
    </row>
    <row r="35" spans="2:62" ht="15.6" x14ac:dyDescent="0.6">
      <c r="B35" s="132" t="str">
        <f>B25</f>
        <v>Furniture &amp; Fixtures</v>
      </c>
      <c r="C35" s="128">
        <f>C25*Assumptions!$C23/12</f>
        <v>0</v>
      </c>
      <c r="D35" s="128">
        <f>D25*Assumptions!$C23/12</f>
        <v>0</v>
      </c>
      <c r="E35" s="128">
        <f>E25*Assumptions!$C23/12</f>
        <v>0</v>
      </c>
      <c r="F35" s="128">
        <f>F25*Assumptions!$C23/12</f>
        <v>0</v>
      </c>
      <c r="G35" s="128">
        <f>G25*Assumptions!$C23/12</f>
        <v>0</v>
      </c>
      <c r="H35" s="128">
        <f>H25*Assumptions!$C23/12</f>
        <v>0</v>
      </c>
      <c r="I35" s="128">
        <f>I25*Assumptions!$C23/12</f>
        <v>0</v>
      </c>
      <c r="J35" s="128">
        <f>J25*Assumptions!$C23/12</f>
        <v>0</v>
      </c>
      <c r="K35" s="128">
        <f>K25*Assumptions!$C23/12</f>
        <v>0</v>
      </c>
      <c r="L35" s="128">
        <f>L25*Assumptions!$C23/12</f>
        <v>0</v>
      </c>
      <c r="M35" s="128">
        <f>M25*Assumptions!$C23/12</f>
        <v>0</v>
      </c>
      <c r="N35" s="128">
        <f>N25*Assumptions!$C23/12</f>
        <v>0</v>
      </c>
      <c r="O35" s="128">
        <f>O25*Assumptions!$C23/12</f>
        <v>0</v>
      </c>
      <c r="P35" s="128">
        <f>P25*Assumptions!$C23/12</f>
        <v>0</v>
      </c>
      <c r="Q35" s="128">
        <f>Q25*Assumptions!$C23/12</f>
        <v>0</v>
      </c>
      <c r="R35" s="128">
        <f>R25*Assumptions!$C23/12</f>
        <v>0</v>
      </c>
      <c r="S35" s="128">
        <f>S25*Assumptions!$C23/12</f>
        <v>0</v>
      </c>
      <c r="T35" s="128">
        <f>T25*Assumptions!$C23/12</f>
        <v>0</v>
      </c>
      <c r="U35" s="128">
        <f>U25*Assumptions!$C23/12</f>
        <v>0</v>
      </c>
      <c r="V35" s="128">
        <f>V25*Assumptions!$C23/12</f>
        <v>0</v>
      </c>
      <c r="W35" s="128">
        <f>W25*Assumptions!$C23/12</f>
        <v>0</v>
      </c>
      <c r="X35" s="128">
        <f>X25*Assumptions!$C23/12</f>
        <v>0</v>
      </c>
      <c r="Y35" s="128">
        <f>Y25*Assumptions!$C23/12</f>
        <v>0</v>
      </c>
      <c r="Z35" s="128">
        <f>Z25*Assumptions!$C23/12</f>
        <v>0</v>
      </c>
      <c r="AA35" s="128">
        <f>AA25*Assumptions!$C23/12</f>
        <v>0</v>
      </c>
      <c r="AB35" s="128">
        <f>AB25*Assumptions!$C23/12</f>
        <v>0</v>
      </c>
      <c r="AC35" s="128">
        <f>AC25*Assumptions!$C23/12</f>
        <v>0</v>
      </c>
      <c r="AD35" s="128">
        <f>AD25*Assumptions!$C23/12</f>
        <v>0</v>
      </c>
      <c r="AE35" s="128">
        <f>AE25*Assumptions!$C23/12</f>
        <v>0</v>
      </c>
      <c r="AF35" s="128">
        <f>AF25*Assumptions!$C23/12</f>
        <v>0</v>
      </c>
      <c r="AG35" s="128">
        <f>AG25*Assumptions!$C23/12</f>
        <v>0</v>
      </c>
      <c r="AH35" s="128">
        <f>AH25*Assumptions!$C23/12</f>
        <v>0</v>
      </c>
      <c r="AI35" s="128">
        <f>AI25*Assumptions!$C23/12</f>
        <v>0</v>
      </c>
      <c r="AJ35" s="128">
        <f>AJ25*Assumptions!$C23/12</f>
        <v>0</v>
      </c>
      <c r="AK35" s="128">
        <f>AK25*Assumptions!$C23/12</f>
        <v>0</v>
      </c>
      <c r="AL35" s="128">
        <f>AL25*Assumptions!$C23/12</f>
        <v>0</v>
      </c>
      <c r="AM35" s="128">
        <f>AM25*Assumptions!$C23/12</f>
        <v>0</v>
      </c>
      <c r="AN35" s="128">
        <f>AN25*Assumptions!$C23/12</f>
        <v>0</v>
      </c>
      <c r="AO35" s="128">
        <f>AO25*Assumptions!$C23/12</f>
        <v>0</v>
      </c>
      <c r="AP35" s="128">
        <f>AP25*Assumptions!$C23/12</f>
        <v>0</v>
      </c>
      <c r="AQ35" s="128">
        <f>AQ25*Assumptions!$C23/12</f>
        <v>0</v>
      </c>
      <c r="AR35" s="128">
        <f>AR25*Assumptions!$C23/12</f>
        <v>0</v>
      </c>
      <c r="AS35" s="128">
        <f>AS25*Assumptions!$C23/12</f>
        <v>0</v>
      </c>
      <c r="AT35" s="128">
        <f>AT25*Assumptions!$C23/12</f>
        <v>0</v>
      </c>
      <c r="AU35" s="128">
        <f>AU25*Assumptions!$C23/12</f>
        <v>0</v>
      </c>
      <c r="AV35" s="128">
        <f>AV25*Assumptions!$C23/12</f>
        <v>0</v>
      </c>
      <c r="AW35" s="128">
        <f>AW25*Assumptions!$C23/12</f>
        <v>0</v>
      </c>
      <c r="AX35" s="128">
        <f>AX25*Assumptions!$C23/12</f>
        <v>0</v>
      </c>
      <c r="AY35" s="128">
        <f>AY25*Assumptions!$C23/12</f>
        <v>0</v>
      </c>
      <c r="AZ35" s="128">
        <f>AZ25*Assumptions!$C23/12</f>
        <v>0</v>
      </c>
      <c r="BA35" s="128">
        <f>BA25*Assumptions!$C23/12</f>
        <v>0</v>
      </c>
      <c r="BB35" s="128">
        <f>BB25*Assumptions!$C23/12</f>
        <v>0</v>
      </c>
      <c r="BC35" s="128">
        <f>BC25*Assumptions!$C23/12</f>
        <v>0</v>
      </c>
      <c r="BD35" s="128">
        <f>BD25*Assumptions!$C23/12</f>
        <v>0</v>
      </c>
      <c r="BE35" s="128">
        <f>BE25*Assumptions!$C23/12</f>
        <v>0</v>
      </c>
      <c r="BF35" s="128">
        <f>BF25*Assumptions!$C23/12</f>
        <v>0</v>
      </c>
      <c r="BG35" s="128">
        <f>BG25*Assumptions!$C23/12</f>
        <v>0</v>
      </c>
      <c r="BH35" s="128">
        <f>BH25*Assumptions!$C23/12</f>
        <v>0</v>
      </c>
      <c r="BI35" s="128">
        <f>BI25*Assumptions!$C23/12</f>
        <v>0</v>
      </c>
      <c r="BJ35" s="128">
        <f>BJ25*Assumptions!$C23/12</f>
        <v>0</v>
      </c>
    </row>
    <row r="36" spans="2:62" ht="15.6" x14ac:dyDescent="0.6">
      <c r="B36" s="132" t="str">
        <f t="shared" ref="B36:B38" si="304">B26</f>
        <v/>
      </c>
      <c r="C36" s="128">
        <f>C26*Assumptions!$C24/12</f>
        <v>0</v>
      </c>
      <c r="D36" s="128">
        <f>D26*Assumptions!$C24/12</f>
        <v>0</v>
      </c>
      <c r="E36" s="128">
        <f>E26*Assumptions!$C24/12</f>
        <v>0</v>
      </c>
      <c r="F36" s="128">
        <f>F26*Assumptions!$C24/12</f>
        <v>0</v>
      </c>
      <c r="G36" s="128">
        <f>G26*Assumptions!$C24/12</f>
        <v>0</v>
      </c>
      <c r="H36" s="128">
        <f>H26*Assumptions!$C24/12</f>
        <v>0</v>
      </c>
      <c r="I36" s="128">
        <f>I26*Assumptions!$C24/12</f>
        <v>0</v>
      </c>
      <c r="J36" s="128">
        <f>J26*Assumptions!$C24/12</f>
        <v>0</v>
      </c>
      <c r="K36" s="128">
        <f>K26*Assumptions!$C24/12</f>
        <v>0</v>
      </c>
      <c r="L36" s="128">
        <f>L26*Assumptions!$C24/12</f>
        <v>0</v>
      </c>
      <c r="M36" s="128">
        <f>M26*Assumptions!$C24/12</f>
        <v>0</v>
      </c>
      <c r="N36" s="128">
        <f>N26*Assumptions!$C24/12</f>
        <v>0</v>
      </c>
      <c r="O36" s="128">
        <f>O26*Assumptions!$C24/12</f>
        <v>0</v>
      </c>
      <c r="P36" s="128">
        <f>P26*Assumptions!$C24/12</f>
        <v>0</v>
      </c>
      <c r="Q36" s="128">
        <f>Q26*Assumptions!$C24/12</f>
        <v>0</v>
      </c>
      <c r="R36" s="128">
        <f>R26*Assumptions!$C24/12</f>
        <v>0</v>
      </c>
      <c r="S36" s="128">
        <f>S26*Assumptions!$C24/12</f>
        <v>0</v>
      </c>
      <c r="T36" s="128">
        <f>T26*Assumptions!$C24/12</f>
        <v>0</v>
      </c>
      <c r="U36" s="128">
        <f>U26*Assumptions!$C24/12</f>
        <v>0</v>
      </c>
      <c r="V36" s="128">
        <f>V26*Assumptions!$C24/12</f>
        <v>0</v>
      </c>
      <c r="W36" s="128">
        <f>W26*Assumptions!$C24/12</f>
        <v>0</v>
      </c>
      <c r="X36" s="128">
        <f>X26*Assumptions!$C24/12</f>
        <v>0</v>
      </c>
      <c r="Y36" s="128">
        <f>Y26*Assumptions!$C24/12</f>
        <v>0</v>
      </c>
      <c r="Z36" s="128">
        <f>Z26*Assumptions!$C24/12</f>
        <v>0</v>
      </c>
      <c r="AA36" s="128">
        <f>AA26*Assumptions!$C24/12</f>
        <v>0</v>
      </c>
      <c r="AB36" s="128">
        <f>AB26*Assumptions!$C24/12</f>
        <v>0</v>
      </c>
      <c r="AC36" s="128">
        <f>AC26*Assumptions!$C24/12</f>
        <v>0</v>
      </c>
      <c r="AD36" s="128">
        <f>AD26*Assumptions!$C24/12</f>
        <v>0</v>
      </c>
      <c r="AE36" s="128">
        <f>AE26*Assumptions!$C24/12</f>
        <v>0</v>
      </c>
      <c r="AF36" s="128">
        <f>AF26*Assumptions!$C24/12</f>
        <v>0</v>
      </c>
      <c r="AG36" s="128">
        <f>AG26*Assumptions!$C24/12</f>
        <v>0</v>
      </c>
      <c r="AH36" s="128">
        <f>AH26*Assumptions!$C24/12</f>
        <v>0</v>
      </c>
      <c r="AI36" s="128">
        <f>AI26*Assumptions!$C24/12</f>
        <v>0</v>
      </c>
      <c r="AJ36" s="128">
        <f>AJ26*Assumptions!$C24/12</f>
        <v>0</v>
      </c>
      <c r="AK36" s="128">
        <f>AK26*Assumptions!$C24/12</f>
        <v>0</v>
      </c>
      <c r="AL36" s="128">
        <f>AL26*Assumptions!$C24/12</f>
        <v>0</v>
      </c>
      <c r="AM36" s="128">
        <f>AM26*Assumptions!$C24/12</f>
        <v>0</v>
      </c>
      <c r="AN36" s="128">
        <f>AN26*Assumptions!$C24/12</f>
        <v>0</v>
      </c>
      <c r="AO36" s="128">
        <f>AO26*Assumptions!$C24/12</f>
        <v>0</v>
      </c>
      <c r="AP36" s="128">
        <f>AP26*Assumptions!$C24/12</f>
        <v>0</v>
      </c>
      <c r="AQ36" s="128">
        <f>AQ26*Assumptions!$C24/12</f>
        <v>0</v>
      </c>
      <c r="AR36" s="128">
        <f>AR26*Assumptions!$C24/12</f>
        <v>0</v>
      </c>
      <c r="AS36" s="128">
        <f>AS26*Assumptions!$C24/12</f>
        <v>0</v>
      </c>
      <c r="AT36" s="128">
        <f>AT26*Assumptions!$C24/12</f>
        <v>0</v>
      </c>
      <c r="AU36" s="128">
        <f>AU26*Assumptions!$C24/12</f>
        <v>0</v>
      </c>
      <c r="AV36" s="128">
        <f>AV26*Assumptions!$C24/12</f>
        <v>0</v>
      </c>
      <c r="AW36" s="128">
        <f>AW26*Assumptions!$C24/12</f>
        <v>0</v>
      </c>
      <c r="AX36" s="128">
        <f>AX26*Assumptions!$C24/12</f>
        <v>0</v>
      </c>
      <c r="AY36" s="128">
        <f>AY26*Assumptions!$C24/12</f>
        <v>0</v>
      </c>
      <c r="AZ36" s="128">
        <f>AZ26*Assumptions!$C24/12</f>
        <v>0</v>
      </c>
      <c r="BA36" s="128">
        <f>BA26*Assumptions!$C24/12</f>
        <v>0</v>
      </c>
      <c r="BB36" s="128">
        <f>BB26*Assumptions!$C24/12</f>
        <v>0</v>
      </c>
      <c r="BC36" s="128">
        <f>BC26*Assumptions!$C24/12</f>
        <v>0</v>
      </c>
      <c r="BD36" s="128">
        <f>BD26*Assumptions!$C24/12</f>
        <v>0</v>
      </c>
      <c r="BE36" s="128">
        <f>BE26*Assumptions!$C24/12</f>
        <v>0</v>
      </c>
      <c r="BF36" s="128">
        <f>BF26*Assumptions!$C24/12</f>
        <v>0</v>
      </c>
      <c r="BG36" s="128">
        <f>BG26*Assumptions!$C24/12</f>
        <v>0</v>
      </c>
      <c r="BH36" s="128">
        <f>BH26*Assumptions!$C24/12</f>
        <v>0</v>
      </c>
      <c r="BI36" s="128">
        <f>BI26*Assumptions!$C24/12</f>
        <v>0</v>
      </c>
      <c r="BJ36" s="128">
        <f>BJ26*Assumptions!$C24/12</f>
        <v>0</v>
      </c>
    </row>
    <row r="37" spans="2:62" ht="15.6" x14ac:dyDescent="0.6">
      <c r="B37" s="132" t="str">
        <f t="shared" si="304"/>
        <v/>
      </c>
      <c r="C37" s="128">
        <f>C27*Assumptions!$C25/12</f>
        <v>0</v>
      </c>
      <c r="D37" s="128">
        <f>D27*Assumptions!$C25/12</f>
        <v>0</v>
      </c>
      <c r="E37" s="128">
        <f>E27*Assumptions!$C25/12</f>
        <v>0</v>
      </c>
      <c r="F37" s="128">
        <f>F27*Assumptions!$C25/12</f>
        <v>0</v>
      </c>
      <c r="G37" s="128">
        <f>G27*Assumptions!$C25/12</f>
        <v>0</v>
      </c>
      <c r="H37" s="128">
        <f>H27*Assumptions!$C25/12</f>
        <v>0</v>
      </c>
      <c r="I37" s="128">
        <f>I27*Assumptions!$C25/12</f>
        <v>0</v>
      </c>
      <c r="J37" s="128">
        <f>J27*Assumptions!$C25/12</f>
        <v>0</v>
      </c>
      <c r="K37" s="128">
        <f>K27*Assumptions!$C25/12</f>
        <v>0</v>
      </c>
      <c r="L37" s="128">
        <f>L27*Assumptions!$C25/12</f>
        <v>0</v>
      </c>
      <c r="M37" s="128">
        <f>M27*Assumptions!$C25/12</f>
        <v>0</v>
      </c>
      <c r="N37" s="128">
        <f>N27*Assumptions!$C25/12</f>
        <v>0</v>
      </c>
      <c r="O37" s="128">
        <f>O27*Assumptions!$C25/12</f>
        <v>0</v>
      </c>
      <c r="P37" s="128">
        <f>P27*Assumptions!$C25/12</f>
        <v>0</v>
      </c>
      <c r="Q37" s="128">
        <f>Q27*Assumptions!$C25/12</f>
        <v>0</v>
      </c>
      <c r="R37" s="128">
        <f>R27*Assumptions!$C25/12</f>
        <v>0</v>
      </c>
      <c r="S37" s="128">
        <f>S27*Assumptions!$C25/12</f>
        <v>0</v>
      </c>
      <c r="T37" s="128">
        <f>T27*Assumptions!$C25/12</f>
        <v>0</v>
      </c>
      <c r="U37" s="128">
        <f>U27*Assumptions!$C25/12</f>
        <v>0</v>
      </c>
      <c r="V37" s="128">
        <f>V27*Assumptions!$C25/12</f>
        <v>0</v>
      </c>
      <c r="W37" s="128">
        <f>W27*Assumptions!$C25/12</f>
        <v>0</v>
      </c>
      <c r="X37" s="128">
        <f>X27*Assumptions!$C25/12</f>
        <v>0</v>
      </c>
      <c r="Y37" s="128">
        <f>Y27*Assumptions!$C25/12</f>
        <v>0</v>
      </c>
      <c r="Z37" s="128">
        <f>Z27*Assumptions!$C25/12</f>
        <v>0</v>
      </c>
      <c r="AA37" s="128">
        <f>AA27*Assumptions!$C25/12</f>
        <v>0</v>
      </c>
      <c r="AB37" s="128">
        <f>AB27*Assumptions!$C25/12</f>
        <v>0</v>
      </c>
      <c r="AC37" s="128">
        <f>AC27*Assumptions!$C25/12</f>
        <v>0</v>
      </c>
      <c r="AD37" s="128">
        <f>AD27*Assumptions!$C25/12</f>
        <v>0</v>
      </c>
      <c r="AE37" s="128">
        <f>AE27*Assumptions!$C25/12</f>
        <v>0</v>
      </c>
      <c r="AF37" s="128">
        <f>AF27*Assumptions!$C25/12</f>
        <v>0</v>
      </c>
      <c r="AG37" s="128">
        <f>AG27*Assumptions!$C25/12</f>
        <v>0</v>
      </c>
      <c r="AH37" s="128">
        <f>AH27*Assumptions!$C25/12</f>
        <v>0</v>
      </c>
      <c r="AI37" s="128">
        <f>AI27*Assumptions!$C25/12</f>
        <v>0</v>
      </c>
      <c r="AJ37" s="128">
        <f>AJ27*Assumptions!$C25/12</f>
        <v>0</v>
      </c>
      <c r="AK37" s="128">
        <f>AK27*Assumptions!$C25/12</f>
        <v>0</v>
      </c>
      <c r="AL37" s="128">
        <f>AL27*Assumptions!$C25/12</f>
        <v>0</v>
      </c>
      <c r="AM37" s="128">
        <f>AM27*Assumptions!$C25/12</f>
        <v>0</v>
      </c>
      <c r="AN37" s="128">
        <f>AN27*Assumptions!$C25/12</f>
        <v>0</v>
      </c>
      <c r="AO37" s="128">
        <f>AO27*Assumptions!$C25/12</f>
        <v>0</v>
      </c>
      <c r="AP37" s="128">
        <f>AP27*Assumptions!$C25/12</f>
        <v>0</v>
      </c>
      <c r="AQ37" s="128">
        <f>AQ27*Assumptions!$C25/12</f>
        <v>0</v>
      </c>
      <c r="AR37" s="128">
        <f>AR27*Assumptions!$C25/12</f>
        <v>0</v>
      </c>
      <c r="AS37" s="128">
        <f>AS27*Assumptions!$C25/12</f>
        <v>0</v>
      </c>
      <c r="AT37" s="128">
        <f>AT27*Assumptions!$C25/12</f>
        <v>0</v>
      </c>
      <c r="AU37" s="128">
        <f>AU27*Assumptions!$C25/12</f>
        <v>0</v>
      </c>
      <c r="AV37" s="128">
        <f>AV27*Assumptions!$C25/12</f>
        <v>0</v>
      </c>
      <c r="AW37" s="128">
        <f>AW27*Assumptions!$C25/12</f>
        <v>0</v>
      </c>
      <c r="AX37" s="128">
        <f>AX27*Assumptions!$C25/12</f>
        <v>0</v>
      </c>
      <c r="AY37" s="128">
        <f>AY27*Assumptions!$C25/12</f>
        <v>0</v>
      </c>
      <c r="AZ37" s="128">
        <f>AZ27*Assumptions!$C25/12</f>
        <v>0</v>
      </c>
      <c r="BA37" s="128">
        <f>BA27*Assumptions!$C25/12</f>
        <v>0</v>
      </c>
      <c r="BB37" s="128">
        <f>BB27*Assumptions!$C25/12</f>
        <v>0</v>
      </c>
      <c r="BC37" s="128">
        <f>BC27*Assumptions!$C25/12</f>
        <v>0</v>
      </c>
      <c r="BD37" s="128">
        <f>BD27*Assumptions!$C25/12</f>
        <v>0</v>
      </c>
      <c r="BE37" s="128">
        <f>BE27*Assumptions!$C25/12</f>
        <v>0</v>
      </c>
      <c r="BF37" s="128">
        <f>BF27*Assumptions!$C25/12</f>
        <v>0</v>
      </c>
      <c r="BG37" s="128">
        <f>BG27*Assumptions!$C25/12</f>
        <v>0</v>
      </c>
      <c r="BH37" s="128">
        <f>BH27*Assumptions!$C25/12</f>
        <v>0</v>
      </c>
      <c r="BI37" s="128">
        <f>BI27*Assumptions!$C25/12</f>
        <v>0</v>
      </c>
      <c r="BJ37" s="128">
        <f>BJ27*Assumptions!$C25/12</f>
        <v>0</v>
      </c>
    </row>
    <row r="38" spans="2:62" ht="15.6" x14ac:dyDescent="0.6">
      <c r="B38" s="132" t="str">
        <f t="shared" si="304"/>
        <v/>
      </c>
      <c r="C38" s="128">
        <f>C28*Assumptions!$C26/12</f>
        <v>0</v>
      </c>
      <c r="D38" s="128">
        <f>D28*Assumptions!$C26/12</f>
        <v>0</v>
      </c>
      <c r="E38" s="128">
        <f>E28*Assumptions!$C26/12</f>
        <v>0</v>
      </c>
      <c r="F38" s="128">
        <f>F28*Assumptions!$C26/12</f>
        <v>0</v>
      </c>
      <c r="G38" s="128">
        <f>G28*Assumptions!$C26/12</f>
        <v>0</v>
      </c>
      <c r="H38" s="128">
        <f>H28*Assumptions!$C26/12</f>
        <v>0</v>
      </c>
      <c r="I38" s="128">
        <f>I28*Assumptions!$C26/12</f>
        <v>0</v>
      </c>
      <c r="J38" s="128">
        <f>J28*Assumptions!$C26/12</f>
        <v>0</v>
      </c>
      <c r="K38" s="128">
        <f>K28*Assumptions!$C26/12</f>
        <v>0</v>
      </c>
      <c r="L38" s="128">
        <f>L28*Assumptions!$C26/12</f>
        <v>0</v>
      </c>
      <c r="M38" s="128">
        <f>M28*Assumptions!$C26/12</f>
        <v>0</v>
      </c>
      <c r="N38" s="128">
        <f>N28*Assumptions!$C26/12</f>
        <v>0</v>
      </c>
      <c r="O38" s="128">
        <f>O28*Assumptions!$C26/12</f>
        <v>0</v>
      </c>
      <c r="P38" s="128">
        <f>P28*Assumptions!$C26/12</f>
        <v>0</v>
      </c>
      <c r="Q38" s="128">
        <f>Q28*Assumptions!$C26/12</f>
        <v>0</v>
      </c>
      <c r="R38" s="128">
        <f>R28*Assumptions!$C26/12</f>
        <v>0</v>
      </c>
      <c r="S38" s="128">
        <f>S28*Assumptions!$C26/12</f>
        <v>0</v>
      </c>
      <c r="T38" s="128">
        <f>T28*Assumptions!$C26/12</f>
        <v>0</v>
      </c>
      <c r="U38" s="128">
        <f>U28*Assumptions!$C26/12</f>
        <v>0</v>
      </c>
      <c r="V38" s="128">
        <f>V28*Assumptions!$C26/12</f>
        <v>0</v>
      </c>
      <c r="W38" s="128">
        <f>W28*Assumptions!$C26/12</f>
        <v>0</v>
      </c>
      <c r="X38" s="128">
        <f>X28*Assumptions!$C26/12</f>
        <v>0</v>
      </c>
      <c r="Y38" s="128">
        <f>Y28*Assumptions!$C26/12</f>
        <v>0</v>
      </c>
      <c r="Z38" s="128">
        <f>Z28*Assumptions!$C26/12</f>
        <v>0</v>
      </c>
      <c r="AA38" s="128">
        <f>AA28*Assumptions!$C26/12</f>
        <v>0</v>
      </c>
      <c r="AB38" s="128">
        <f>AB28*Assumptions!$C26/12</f>
        <v>0</v>
      </c>
      <c r="AC38" s="128">
        <f>AC28*Assumptions!$C26/12</f>
        <v>0</v>
      </c>
      <c r="AD38" s="128">
        <f>AD28*Assumptions!$C26/12</f>
        <v>0</v>
      </c>
      <c r="AE38" s="128">
        <f>AE28*Assumptions!$C26/12</f>
        <v>0</v>
      </c>
      <c r="AF38" s="128">
        <f>AF28*Assumptions!$C26/12</f>
        <v>0</v>
      </c>
      <c r="AG38" s="128">
        <f>AG28*Assumptions!$C26/12</f>
        <v>0</v>
      </c>
      <c r="AH38" s="128">
        <f>AH28*Assumptions!$C26/12</f>
        <v>0</v>
      </c>
      <c r="AI38" s="128">
        <f>AI28*Assumptions!$C26/12</f>
        <v>0</v>
      </c>
      <c r="AJ38" s="128">
        <f>AJ28*Assumptions!$C26/12</f>
        <v>0</v>
      </c>
      <c r="AK38" s="128">
        <f>AK28*Assumptions!$C26/12</f>
        <v>0</v>
      </c>
      <c r="AL38" s="128">
        <f>AL28*Assumptions!$C26/12</f>
        <v>0</v>
      </c>
      <c r="AM38" s="128">
        <f>AM28*Assumptions!$C26/12</f>
        <v>0</v>
      </c>
      <c r="AN38" s="128">
        <f>AN28*Assumptions!$C26/12</f>
        <v>0</v>
      </c>
      <c r="AO38" s="128">
        <f>AO28*Assumptions!$C26/12</f>
        <v>0</v>
      </c>
      <c r="AP38" s="128">
        <f>AP28*Assumptions!$C26/12</f>
        <v>0</v>
      </c>
      <c r="AQ38" s="128">
        <f>AQ28*Assumptions!$C26/12</f>
        <v>0</v>
      </c>
      <c r="AR38" s="128">
        <f>AR28*Assumptions!$C26/12</f>
        <v>0</v>
      </c>
      <c r="AS38" s="128">
        <f>AS28*Assumptions!$C26/12</f>
        <v>0</v>
      </c>
      <c r="AT38" s="128">
        <f>AT28*Assumptions!$C26/12</f>
        <v>0</v>
      </c>
      <c r="AU38" s="128">
        <f>AU28*Assumptions!$C26/12</f>
        <v>0</v>
      </c>
      <c r="AV38" s="128">
        <f>AV28*Assumptions!$C26/12</f>
        <v>0</v>
      </c>
      <c r="AW38" s="128">
        <f>AW28*Assumptions!$C26/12</f>
        <v>0</v>
      </c>
      <c r="AX38" s="128">
        <f>AX28*Assumptions!$C26/12</f>
        <v>0</v>
      </c>
      <c r="AY38" s="128">
        <f>AY28*Assumptions!$C26/12</f>
        <v>0</v>
      </c>
      <c r="AZ38" s="128">
        <f>AZ28*Assumptions!$C26/12</f>
        <v>0</v>
      </c>
      <c r="BA38" s="128">
        <f>BA28*Assumptions!$C26/12</f>
        <v>0</v>
      </c>
      <c r="BB38" s="128">
        <f>BB28*Assumptions!$C26/12</f>
        <v>0</v>
      </c>
      <c r="BC38" s="128">
        <f>BC28*Assumptions!$C26/12</f>
        <v>0</v>
      </c>
      <c r="BD38" s="128">
        <f>BD28*Assumptions!$C26/12</f>
        <v>0</v>
      </c>
      <c r="BE38" s="128">
        <f>BE28*Assumptions!$C26/12</f>
        <v>0</v>
      </c>
      <c r="BF38" s="128">
        <f>BF28*Assumptions!$C26/12</f>
        <v>0</v>
      </c>
      <c r="BG38" s="128">
        <f>BG28*Assumptions!$C26/12</f>
        <v>0</v>
      </c>
      <c r="BH38" s="128">
        <f>BH28*Assumptions!$C26/12</f>
        <v>0</v>
      </c>
      <c r="BI38" s="128">
        <f>BI28*Assumptions!$C26/12</f>
        <v>0</v>
      </c>
      <c r="BJ38" s="128">
        <f>BJ28*Assumptions!$C26/12</f>
        <v>0</v>
      </c>
    </row>
    <row r="39" spans="2:62" ht="15.6" x14ac:dyDescent="0.6">
      <c r="B39" s="53" t="s">
        <v>47</v>
      </c>
      <c r="C39" s="189">
        <f>SUM(C33:C38)</f>
        <v>0</v>
      </c>
      <c r="D39" s="189">
        <f t="shared" ref="D39" si="305">SUM(D33:D38)</f>
        <v>0</v>
      </c>
      <c r="E39" s="189">
        <f t="shared" ref="E39" si="306">SUM(E33:E38)</f>
        <v>0</v>
      </c>
      <c r="F39" s="189">
        <f t="shared" ref="F39" si="307">SUM(F33:F38)</f>
        <v>0</v>
      </c>
      <c r="G39" s="189">
        <f t="shared" ref="G39" si="308">SUM(G33:G38)</f>
        <v>0</v>
      </c>
      <c r="H39" s="189">
        <f t="shared" ref="H39" si="309">SUM(H33:H38)</f>
        <v>0</v>
      </c>
      <c r="I39" s="189">
        <f t="shared" ref="I39" si="310">SUM(I33:I38)</f>
        <v>0</v>
      </c>
      <c r="J39" s="189">
        <f t="shared" ref="J39" si="311">SUM(J33:J38)</f>
        <v>0</v>
      </c>
      <c r="K39" s="189">
        <f t="shared" ref="K39" si="312">SUM(K33:K38)</f>
        <v>0</v>
      </c>
      <c r="L39" s="189">
        <f t="shared" ref="L39" si="313">SUM(L33:L38)</f>
        <v>0</v>
      </c>
      <c r="M39" s="189">
        <f t="shared" ref="M39" si="314">SUM(M33:M38)</f>
        <v>0</v>
      </c>
      <c r="N39" s="189">
        <f t="shared" ref="N39" si="315">SUM(N33:N38)</f>
        <v>0</v>
      </c>
      <c r="O39" s="189">
        <f t="shared" ref="O39" si="316">SUM(O33:O38)</f>
        <v>0</v>
      </c>
      <c r="P39" s="189">
        <f t="shared" ref="P39" si="317">SUM(P33:P38)</f>
        <v>0</v>
      </c>
      <c r="Q39" s="189">
        <f t="shared" ref="Q39" si="318">SUM(Q33:Q38)</f>
        <v>0</v>
      </c>
      <c r="R39" s="189">
        <f t="shared" ref="R39" si="319">SUM(R33:R38)</f>
        <v>0</v>
      </c>
      <c r="S39" s="189">
        <f t="shared" ref="S39" si="320">SUM(S33:S38)</f>
        <v>0</v>
      </c>
      <c r="T39" s="189">
        <f t="shared" ref="T39" si="321">SUM(T33:T38)</f>
        <v>0</v>
      </c>
      <c r="U39" s="189">
        <f t="shared" ref="U39" si="322">SUM(U33:U38)</f>
        <v>0</v>
      </c>
      <c r="V39" s="189">
        <f t="shared" ref="V39" si="323">SUM(V33:V38)</f>
        <v>0</v>
      </c>
      <c r="W39" s="189">
        <f t="shared" ref="W39" si="324">SUM(W33:W38)</f>
        <v>0</v>
      </c>
      <c r="X39" s="189">
        <f t="shared" ref="X39" si="325">SUM(X33:X38)</f>
        <v>0</v>
      </c>
      <c r="Y39" s="189">
        <f t="shared" ref="Y39" si="326">SUM(Y33:Y38)</f>
        <v>0</v>
      </c>
      <c r="Z39" s="189">
        <f t="shared" ref="Z39" si="327">SUM(Z33:Z38)</f>
        <v>0</v>
      </c>
      <c r="AA39" s="189">
        <f t="shared" ref="AA39" si="328">SUM(AA33:AA38)</f>
        <v>0</v>
      </c>
      <c r="AB39" s="189">
        <f t="shared" ref="AB39" si="329">SUM(AB33:AB38)</f>
        <v>0</v>
      </c>
      <c r="AC39" s="189">
        <f t="shared" ref="AC39" si="330">SUM(AC33:AC38)</f>
        <v>0</v>
      </c>
      <c r="AD39" s="189">
        <f t="shared" ref="AD39" si="331">SUM(AD33:AD38)</f>
        <v>0</v>
      </c>
      <c r="AE39" s="189">
        <f t="shared" ref="AE39" si="332">SUM(AE33:AE38)</f>
        <v>0</v>
      </c>
      <c r="AF39" s="189">
        <f t="shared" ref="AF39" si="333">SUM(AF33:AF38)</f>
        <v>0</v>
      </c>
      <c r="AG39" s="189">
        <f t="shared" ref="AG39" si="334">SUM(AG33:AG38)</f>
        <v>0</v>
      </c>
      <c r="AH39" s="189">
        <f t="shared" ref="AH39" si="335">SUM(AH33:AH38)</f>
        <v>0</v>
      </c>
      <c r="AI39" s="189">
        <f t="shared" ref="AI39" si="336">SUM(AI33:AI38)</f>
        <v>0</v>
      </c>
      <c r="AJ39" s="189">
        <f t="shared" ref="AJ39" si="337">SUM(AJ33:AJ38)</f>
        <v>0</v>
      </c>
      <c r="AK39" s="189">
        <f t="shared" ref="AK39" si="338">SUM(AK33:AK38)</f>
        <v>0</v>
      </c>
      <c r="AL39" s="189">
        <f t="shared" ref="AL39" si="339">SUM(AL33:AL38)</f>
        <v>0</v>
      </c>
      <c r="AM39" s="189">
        <f t="shared" ref="AM39" si="340">SUM(AM33:AM38)</f>
        <v>0</v>
      </c>
      <c r="AN39" s="189">
        <f t="shared" ref="AN39" si="341">SUM(AN33:AN38)</f>
        <v>0</v>
      </c>
      <c r="AO39" s="189">
        <f t="shared" ref="AO39" si="342">SUM(AO33:AO38)</f>
        <v>0</v>
      </c>
      <c r="AP39" s="189">
        <f t="shared" ref="AP39" si="343">SUM(AP33:AP38)</f>
        <v>0</v>
      </c>
      <c r="AQ39" s="189">
        <f t="shared" ref="AQ39" si="344">SUM(AQ33:AQ38)</f>
        <v>0</v>
      </c>
      <c r="AR39" s="189">
        <f t="shared" ref="AR39" si="345">SUM(AR33:AR38)</f>
        <v>0</v>
      </c>
      <c r="AS39" s="189">
        <f t="shared" ref="AS39" si="346">SUM(AS33:AS38)</f>
        <v>0</v>
      </c>
      <c r="AT39" s="189">
        <f t="shared" ref="AT39" si="347">SUM(AT33:AT38)</f>
        <v>0</v>
      </c>
      <c r="AU39" s="189">
        <f t="shared" ref="AU39" si="348">SUM(AU33:AU38)</f>
        <v>0</v>
      </c>
      <c r="AV39" s="189">
        <f t="shared" ref="AV39" si="349">SUM(AV33:AV38)</f>
        <v>0</v>
      </c>
      <c r="AW39" s="189">
        <f t="shared" ref="AW39" si="350">SUM(AW33:AW38)</f>
        <v>0</v>
      </c>
      <c r="AX39" s="189">
        <f t="shared" ref="AX39" si="351">SUM(AX33:AX38)</f>
        <v>0</v>
      </c>
      <c r="AY39" s="189">
        <f t="shared" ref="AY39" si="352">SUM(AY33:AY38)</f>
        <v>0</v>
      </c>
      <c r="AZ39" s="189">
        <f t="shared" ref="AZ39" si="353">SUM(AZ33:AZ38)</f>
        <v>0</v>
      </c>
      <c r="BA39" s="189">
        <f t="shared" ref="BA39" si="354">SUM(BA33:BA38)</f>
        <v>0</v>
      </c>
      <c r="BB39" s="189">
        <f t="shared" ref="BB39" si="355">SUM(BB33:BB38)</f>
        <v>0</v>
      </c>
      <c r="BC39" s="189">
        <f t="shared" ref="BC39" si="356">SUM(BC33:BC38)</f>
        <v>0</v>
      </c>
      <c r="BD39" s="189">
        <f t="shared" ref="BD39" si="357">SUM(BD33:BD38)</f>
        <v>0</v>
      </c>
      <c r="BE39" s="189">
        <f t="shared" ref="BE39" si="358">SUM(BE33:BE38)</f>
        <v>0</v>
      </c>
      <c r="BF39" s="189">
        <f t="shared" ref="BF39" si="359">SUM(BF33:BF38)</f>
        <v>0</v>
      </c>
      <c r="BG39" s="189">
        <f t="shared" ref="BG39" si="360">SUM(BG33:BG38)</f>
        <v>0</v>
      </c>
      <c r="BH39" s="189">
        <f t="shared" ref="BH39" si="361">SUM(BH33:BH38)</f>
        <v>0</v>
      </c>
      <c r="BI39" s="189">
        <f t="shared" ref="BI39" si="362">SUM(BI33:BI38)</f>
        <v>0</v>
      </c>
      <c r="BJ39" s="189">
        <f t="shared" ref="BJ39" si="363">SUM(BJ33:BJ38)</f>
        <v>0</v>
      </c>
    </row>
    <row r="40" spans="2:62" x14ac:dyDescent="0.55000000000000004"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</row>
    <row r="41" spans="2:62" x14ac:dyDescent="0.55000000000000004"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</row>
    <row r="42" spans="2:62" ht="16.8" x14ac:dyDescent="0.65">
      <c r="B42" s="47" t="s">
        <v>224</v>
      </c>
      <c r="C42" s="190" t="s">
        <v>21</v>
      </c>
      <c r="D42" s="190" t="s">
        <v>22</v>
      </c>
      <c r="E42" s="190" t="s">
        <v>23</v>
      </c>
      <c r="F42" s="190" t="s">
        <v>24</v>
      </c>
      <c r="G42" s="190" t="s">
        <v>25</v>
      </c>
      <c r="H42" s="190" t="s">
        <v>26</v>
      </c>
      <c r="I42" s="190" t="s">
        <v>27</v>
      </c>
      <c r="J42" s="190" t="s">
        <v>28</v>
      </c>
      <c r="K42" s="190" t="s">
        <v>29</v>
      </c>
      <c r="L42" s="190" t="s">
        <v>30</v>
      </c>
      <c r="M42" s="190" t="s">
        <v>31</v>
      </c>
      <c r="N42" s="190" t="s">
        <v>32</v>
      </c>
      <c r="O42" s="190" t="s">
        <v>54</v>
      </c>
      <c r="P42" s="190" t="s">
        <v>55</v>
      </c>
      <c r="Q42" s="190" t="s">
        <v>56</v>
      </c>
      <c r="R42" s="190" t="s">
        <v>57</v>
      </c>
      <c r="S42" s="190" t="s">
        <v>58</v>
      </c>
      <c r="T42" s="190" t="s">
        <v>59</v>
      </c>
      <c r="U42" s="190" t="s">
        <v>60</v>
      </c>
      <c r="V42" s="190" t="s">
        <v>61</v>
      </c>
      <c r="W42" s="190" t="s">
        <v>62</v>
      </c>
      <c r="X42" s="190" t="s">
        <v>63</v>
      </c>
      <c r="Y42" s="190" t="s">
        <v>64</v>
      </c>
      <c r="Z42" s="190" t="s">
        <v>65</v>
      </c>
      <c r="AA42" s="190" t="s">
        <v>66</v>
      </c>
      <c r="AB42" s="190" t="s">
        <v>67</v>
      </c>
      <c r="AC42" s="190" t="s">
        <v>68</v>
      </c>
      <c r="AD42" s="190" t="s">
        <v>69</v>
      </c>
      <c r="AE42" s="190" t="s">
        <v>70</v>
      </c>
      <c r="AF42" s="190" t="s">
        <v>71</v>
      </c>
      <c r="AG42" s="190" t="s">
        <v>72</v>
      </c>
      <c r="AH42" s="190" t="s">
        <v>73</v>
      </c>
      <c r="AI42" s="190" t="s">
        <v>74</v>
      </c>
      <c r="AJ42" s="190" t="s">
        <v>75</v>
      </c>
      <c r="AK42" s="190" t="s">
        <v>76</v>
      </c>
      <c r="AL42" s="190" t="s">
        <v>77</v>
      </c>
      <c r="AM42" s="190" t="s">
        <v>78</v>
      </c>
      <c r="AN42" s="190" t="s">
        <v>79</v>
      </c>
      <c r="AO42" s="190" t="s">
        <v>80</v>
      </c>
      <c r="AP42" s="190" t="s">
        <v>81</v>
      </c>
      <c r="AQ42" s="190" t="s">
        <v>82</v>
      </c>
      <c r="AR42" s="190" t="s">
        <v>83</v>
      </c>
      <c r="AS42" s="190" t="s">
        <v>84</v>
      </c>
      <c r="AT42" s="190" t="s">
        <v>85</v>
      </c>
      <c r="AU42" s="190" t="s">
        <v>86</v>
      </c>
      <c r="AV42" s="190" t="s">
        <v>87</v>
      </c>
      <c r="AW42" s="190" t="s">
        <v>88</v>
      </c>
      <c r="AX42" s="190" t="s">
        <v>89</v>
      </c>
      <c r="AY42" s="190" t="s">
        <v>90</v>
      </c>
      <c r="AZ42" s="190" t="s">
        <v>91</v>
      </c>
      <c r="BA42" s="190" t="s">
        <v>92</v>
      </c>
      <c r="BB42" s="190" t="s">
        <v>93</v>
      </c>
      <c r="BC42" s="190" t="s">
        <v>94</v>
      </c>
      <c r="BD42" s="190" t="s">
        <v>95</v>
      </c>
      <c r="BE42" s="190" t="s">
        <v>96</v>
      </c>
      <c r="BF42" s="190" t="s">
        <v>97</v>
      </c>
      <c r="BG42" s="190" t="s">
        <v>98</v>
      </c>
      <c r="BH42" s="190" t="s">
        <v>99</v>
      </c>
      <c r="BI42" s="190" t="s">
        <v>100</v>
      </c>
      <c r="BJ42" s="190" t="s">
        <v>101</v>
      </c>
    </row>
    <row r="43" spans="2:62" ht="15.6" x14ac:dyDescent="0.6">
      <c r="B43" s="132" t="str">
        <f t="shared" ref="B43:C45" si="364">B33</f>
        <v>Renovation &amp; Interior Design</v>
      </c>
      <c r="C43" s="128">
        <f t="shared" si="364"/>
        <v>0</v>
      </c>
      <c r="D43" s="128">
        <f>C43+D33</f>
        <v>0</v>
      </c>
      <c r="E43" s="128">
        <f t="shared" ref="E43:BJ47" si="365">D43+E33</f>
        <v>0</v>
      </c>
      <c r="F43" s="128">
        <f t="shared" si="365"/>
        <v>0</v>
      </c>
      <c r="G43" s="128">
        <f t="shared" si="365"/>
        <v>0</v>
      </c>
      <c r="H43" s="128">
        <f t="shared" si="365"/>
        <v>0</v>
      </c>
      <c r="I43" s="128">
        <f t="shared" si="365"/>
        <v>0</v>
      </c>
      <c r="J43" s="128">
        <f t="shared" si="365"/>
        <v>0</v>
      </c>
      <c r="K43" s="128">
        <f t="shared" si="365"/>
        <v>0</v>
      </c>
      <c r="L43" s="128">
        <f t="shared" si="365"/>
        <v>0</v>
      </c>
      <c r="M43" s="128">
        <f t="shared" si="365"/>
        <v>0</v>
      </c>
      <c r="N43" s="128">
        <f t="shared" si="365"/>
        <v>0</v>
      </c>
      <c r="O43" s="128">
        <f t="shared" si="365"/>
        <v>0</v>
      </c>
      <c r="P43" s="128">
        <f t="shared" si="365"/>
        <v>0</v>
      </c>
      <c r="Q43" s="128">
        <f t="shared" si="365"/>
        <v>0</v>
      </c>
      <c r="R43" s="128">
        <f t="shared" si="365"/>
        <v>0</v>
      </c>
      <c r="S43" s="128">
        <f t="shared" si="365"/>
        <v>0</v>
      </c>
      <c r="T43" s="128">
        <f t="shared" si="365"/>
        <v>0</v>
      </c>
      <c r="U43" s="128">
        <f t="shared" si="365"/>
        <v>0</v>
      </c>
      <c r="V43" s="128">
        <f t="shared" si="365"/>
        <v>0</v>
      </c>
      <c r="W43" s="128">
        <f t="shared" si="365"/>
        <v>0</v>
      </c>
      <c r="X43" s="128">
        <f t="shared" si="365"/>
        <v>0</v>
      </c>
      <c r="Y43" s="128">
        <f t="shared" si="365"/>
        <v>0</v>
      </c>
      <c r="Z43" s="128">
        <f t="shared" si="365"/>
        <v>0</v>
      </c>
      <c r="AA43" s="128">
        <f t="shared" si="365"/>
        <v>0</v>
      </c>
      <c r="AB43" s="128">
        <f t="shared" si="365"/>
        <v>0</v>
      </c>
      <c r="AC43" s="128">
        <f t="shared" si="365"/>
        <v>0</v>
      </c>
      <c r="AD43" s="128">
        <f t="shared" si="365"/>
        <v>0</v>
      </c>
      <c r="AE43" s="128">
        <f t="shared" si="365"/>
        <v>0</v>
      </c>
      <c r="AF43" s="128">
        <f t="shared" si="365"/>
        <v>0</v>
      </c>
      <c r="AG43" s="128">
        <f t="shared" si="365"/>
        <v>0</v>
      </c>
      <c r="AH43" s="128">
        <f t="shared" si="365"/>
        <v>0</v>
      </c>
      <c r="AI43" s="128">
        <f t="shared" si="365"/>
        <v>0</v>
      </c>
      <c r="AJ43" s="128">
        <f t="shared" si="365"/>
        <v>0</v>
      </c>
      <c r="AK43" s="128">
        <f t="shared" si="365"/>
        <v>0</v>
      </c>
      <c r="AL43" s="128">
        <f t="shared" si="365"/>
        <v>0</v>
      </c>
      <c r="AM43" s="128">
        <f t="shared" si="365"/>
        <v>0</v>
      </c>
      <c r="AN43" s="128">
        <f t="shared" si="365"/>
        <v>0</v>
      </c>
      <c r="AO43" s="128">
        <f t="shared" si="365"/>
        <v>0</v>
      </c>
      <c r="AP43" s="128">
        <f t="shared" si="365"/>
        <v>0</v>
      </c>
      <c r="AQ43" s="128">
        <f t="shared" si="365"/>
        <v>0</v>
      </c>
      <c r="AR43" s="128">
        <f t="shared" si="365"/>
        <v>0</v>
      </c>
      <c r="AS43" s="128">
        <f t="shared" si="365"/>
        <v>0</v>
      </c>
      <c r="AT43" s="128">
        <f t="shared" si="365"/>
        <v>0</v>
      </c>
      <c r="AU43" s="128">
        <f t="shared" si="365"/>
        <v>0</v>
      </c>
      <c r="AV43" s="128">
        <f t="shared" si="365"/>
        <v>0</v>
      </c>
      <c r="AW43" s="128">
        <f t="shared" si="365"/>
        <v>0</v>
      </c>
      <c r="AX43" s="128">
        <f t="shared" si="365"/>
        <v>0</v>
      </c>
      <c r="AY43" s="128">
        <f t="shared" si="365"/>
        <v>0</v>
      </c>
      <c r="AZ43" s="128">
        <f t="shared" si="365"/>
        <v>0</v>
      </c>
      <c r="BA43" s="128">
        <f t="shared" si="365"/>
        <v>0</v>
      </c>
      <c r="BB43" s="128">
        <f t="shared" si="365"/>
        <v>0</v>
      </c>
      <c r="BC43" s="128">
        <f t="shared" si="365"/>
        <v>0</v>
      </c>
      <c r="BD43" s="128">
        <f t="shared" si="365"/>
        <v>0</v>
      </c>
      <c r="BE43" s="128">
        <f t="shared" si="365"/>
        <v>0</v>
      </c>
      <c r="BF43" s="128">
        <f t="shared" si="365"/>
        <v>0</v>
      </c>
      <c r="BG43" s="128">
        <f t="shared" si="365"/>
        <v>0</v>
      </c>
      <c r="BH43" s="128">
        <f t="shared" si="365"/>
        <v>0</v>
      </c>
      <c r="BI43" s="128">
        <f t="shared" si="365"/>
        <v>0</v>
      </c>
      <c r="BJ43" s="128">
        <f t="shared" si="365"/>
        <v>0</v>
      </c>
    </row>
    <row r="44" spans="2:62" ht="15.6" x14ac:dyDescent="0.6">
      <c r="B44" s="132" t="str">
        <f t="shared" si="364"/>
        <v>Kitchen Equipment &amp; Installation</v>
      </c>
      <c r="C44" s="128">
        <f t="shared" si="364"/>
        <v>0</v>
      </c>
      <c r="D44" s="128">
        <f>C44+D34</f>
        <v>0</v>
      </c>
      <c r="E44" s="128">
        <f t="shared" ref="E44" si="366">D44+E34</f>
        <v>0</v>
      </c>
      <c r="F44" s="128">
        <f t="shared" ref="F44" si="367">E44+F34</f>
        <v>0</v>
      </c>
      <c r="G44" s="128">
        <f t="shared" ref="G44" si="368">F44+G34</f>
        <v>0</v>
      </c>
      <c r="H44" s="128">
        <f t="shared" ref="H44" si="369">G44+H34</f>
        <v>0</v>
      </c>
      <c r="I44" s="128">
        <f t="shared" ref="I44" si="370">H44+I34</f>
        <v>0</v>
      </c>
      <c r="J44" s="128">
        <f t="shared" ref="J44" si="371">I44+J34</f>
        <v>0</v>
      </c>
      <c r="K44" s="128">
        <f t="shared" ref="K44" si="372">J44+K34</f>
        <v>0</v>
      </c>
      <c r="L44" s="128">
        <f t="shared" ref="L44" si="373">K44+L34</f>
        <v>0</v>
      </c>
      <c r="M44" s="128">
        <f t="shared" ref="M44" si="374">L44+M34</f>
        <v>0</v>
      </c>
      <c r="N44" s="128">
        <f t="shared" ref="N44" si="375">M44+N34</f>
        <v>0</v>
      </c>
      <c r="O44" s="128">
        <f t="shared" ref="O44" si="376">N44+O34</f>
        <v>0</v>
      </c>
      <c r="P44" s="128">
        <f t="shared" ref="P44" si="377">O44+P34</f>
        <v>0</v>
      </c>
      <c r="Q44" s="128">
        <f t="shared" ref="Q44" si="378">P44+Q34</f>
        <v>0</v>
      </c>
      <c r="R44" s="128">
        <f t="shared" ref="R44" si="379">Q44+R34</f>
        <v>0</v>
      </c>
      <c r="S44" s="128">
        <f t="shared" ref="S44" si="380">R44+S34</f>
        <v>0</v>
      </c>
      <c r="T44" s="128">
        <f t="shared" ref="T44" si="381">S44+T34</f>
        <v>0</v>
      </c>
      <c r="U44" s="128">
        <f t="shared" ref="U44" si="382">T44+U34</f>
        <v>0</v>
      </c>
      <c r="V44" s="128">
        <f t="shared" ref="V44" si="383">U44+V34</f>
        <v>0</v>
      </c>
      <c r="W44" s="128">
        <f t="shared" ref="W44" si="384">V44+W34</f>
        <v>0</v>
      </c>
      <c r="X44" s="128">
        <f t="shared" ref="X44" si="385">W44+X34</f>
        <v>0</v>
      </c>
      <c r="Y44" s="128">
        <f t="shared" ref="Y44" si="386">X44+Y34</f>
        <v>0</v>
      </c>
      <c r="Z44" s="128">
        <f t="shared" ref="Z44" si="387">Y44+Z34</f>
        <v>0</v>
      </c>
      <c r="AA44" s="128">
        <f t="shared" ref="AA44" si="388">Z44+AA34</f>
        <v>0</v>
      </c>
      <c r="AB44" s="128">
        <f t="shared" ref="AB44" si="389">AA44+AB34</f>
        <v>0</v>
      </c>
      <c r="AC44" s="128">
        <f t="shared" ref="AC44" si="390">AB44+AC34</f>
        <v>0</v>
      </c>
      <c r="AD44" s="128">
        <f t="shared" ref="AD44" si="391">AC44+AD34</f>
        <v>0</v>
      </c>
      <c r="AE44" s="128">
        <f t="shared" ref="AE44" si="392">AD44+AE34</f>
        <v>0</v>
      </c>
      <c r="AF44" s="128">
        <f t="shared" ref="AF44" si="393">AE44+AF34</f>
        <v>0</v>
      </c>
      <c r="AG44" s="128">
        <f t="shared" ref="AG44" si="394">AF44+AG34</f>
        <v>0</v>
      </c>
      <c r="AH44" s="128">
        <f t="shared" ref="AH44" si="395">AG44+AH34</f>
        <v>0</v>
      </c>
      <c r="AI44" s="128">
        <f t="shared" ref="AI44" si="396">AH44+AI34</f>
        <v>0</v>
      </c>
      <c r="AJ44" s="128">
        <f t="shared" ref="AJ44" si="397">AI44+AJ34</f>
        <v>0</v>
      </c>
      <c r="AK44" s="128">
        <f t="shared" ref="AK44" si="398">AJ44+AK34</f>
        <v>0</v>
      </c>
      <c r="AL44" s="128">
        <f t="shared" ref="AL44" si="399">AK44+AL34</f>
        <v>0</v>
      </c>
      <c r="AM44" s="128">
        <f t="shared" ref="AM44" si="400">AL44+AM34</f>
        <v>0</v>
      </c>
      <c r="AN44" s="128">
        <f t="shared" ref="AN44" si="401">AM44+AN34</f>
        <v>0</v>
      </c>
      <c r="AO44" s="128">
        <f t="shared" ref="AO44" si="402">AN44+AO34</f>
        <v>0</v>
      </c>
      <c r="AP44" s="128">
        <f t="shared" ref="AP44" si="403">AO44+AP34</f>
        <v>0</v>
      </c>
      <c r="AQ44" s="128">
        <f t="shared" ref="AQ44" si="404">AP44+AQ34</f>
        <v>0</v>
      </c>
      <c r="AR44" s="128">
        <f t="shared" ref="AR44" si="405">AQ44+AR34</f>
        <v>0</v>
      </c>
      <c r="AS44" s="128">
        <f t="shared" ref="AS44" si="406">AR44+AS34</f>
        <v>0</v>
      </c>
      <c r="AT44" s="128">
        <f t="shared" ref="AT44" si="407">AS44+AT34</f>
        <v>0</v>
      </c>
      <c r="AU44" s="128">
        <f t="shared" ref="AU44" si="408">AT44+AU34</f>
        <v>0</v>
      </c>
      <c r="AV44" s="128">
        <f t="shared" ref="AV44" si="409">AU44+AV34</f>
        <v>0</v>
      </c>
      <c r="AW44" s="128">
        <f t="shared" ref="AW44" si="410">AV44+AW34</f>
        <v>0</v>
      </c>
      <c r="AX44" s="128">
        <f t="shared" ref="AX44" si="411">AW44+AX34</f>
        <v>0</v>
      </c>
      <c r="AY44" s="128">
        <f t="shared" ref="AY44" si="412">AX44+AY34</f>
        <v>0</v>
      </c>
      <c r="AZ44" s="128">
        <f t="shared" ref="AZ44" si="413">AY44+AZ34</f>
        <v>0</v>
      </c>
      <c r="BA44" s="128">
        <f t="shared" ref="BA44" si="414">AZ44+BA34</f>
        <v>0</v>
      </c>
      <c r="BB44" s="128">
        <f t="shared" ref="BB44" si="415">BA44+BB34</f>
        <v>0</v>
      </c>
      <c r="BC44" s="128">
        <f t="shared" ref="BC44" si="416">BB44+BC34</f>
        <v>0</v>
      </c>
      <c r="BD44" s="128">
        <f t="shared" ref="BD44" si="417">BC44+BD34</f>
        <v>0</v>
      </c>
      <c r="BE44" s="128">
        <f t="shared" ref="BE44" si="418">BD44+BE34</f>
        <v>0</v>
      </c>
      <c r="BF44" s="128">
        <f t="shared" ref="BF44" si="419">BE44+BF34</f>
        <v>0</v>
      </c>
      <c r="BG44" s="128">
        <f t="shared" ref="BG44" si="420">BF44+BG34</f>
        <v>0</v>
      </c>
      <c r="BH44" s="128">
        <f t="shared" ref="BH44" si="421">BG44+BH34</f>
        <v>0</v>
      </c>
      <c r="BI44" s="128">
        <f t="shared" ref="BI44" si="422">BH44+BI34</f>
        <v>0</v>
      </c>
      <c r="BJ44" s="128">
        <f t="shared" ref="BJ44" si="423">BI44+BJ34</f>
        <v>0</v>
      </c>
    </row>
    <row r="45" spans="2:62" ht="15.6" x14ac:dyDescent="0.6">
      <c r="B45" s="132" t="str">
        <f t="shared" si="364"/>
        <v>Furniture &amp; Fixtures</v>
      </c>
      <c r="C45" s="128">
        <f t="shared" si="364"/>
        <v>0</v>
      </c>
      <c r="D45" s="128">
        <f>C45+D35</f>
        <v>0</v>
      </c>
      <c r="E45" s="128">
        <f t="shared" ref="E45" si="424">D45+E35</f>
        <v>0</v>
      </c>
      <c r="F45" s="128">
        <f t="shared" ref="F45" si="425">E45+F35</f>
        <v>0</v>
      </c>
      <c r="G45" s="128">
        <f t="shared" ref="G45" si="426">F45+G35</f>
        <v>0</v>
      </c>
      <c r="H45" s="128">
        <f t="shared" ref="H45" si="427">G45+H35</f>
        <v>0</v>
      </c>
      <c r="I45" s="128">
        <f t="shared" ref="I45" si="428">H45+I35</f>
        <v>0</v>
      </c>
      <c r="J45" s="128">
        <f t="shared" ref="J45" si="429">I45+J35</f>
        <v>0</v>
      </c>
      <c r="K45" s="128">
        <f t="shared" ref="K45" si="430">J45+K35</f>
        <v>0</v>
      </c>
      <c r="L45" s="128">
        <f t="shared" ref="L45" si="431">K45+L35</f>
        <v>0</v>
      </c>
      <c r="M45" s="128">
        <f t="shared" ref="M45" si="432">L45+M35</f>
        <v>0</v>
      </c>
      <c r="N45" s="128">
        <f t="shared" ref="N45" si="433">M45+N35</f>
        <v>0</v>
      </c>
      <c r="O45" s="128">
        <f t="shared" ref="O45" si="434">N45+O35</f>
        <v>0</v>
      </c>
      <c r="P45" s="128">
        <f t="shared" ref="P45" si="435">O45+P35</f>
        <v>0</v>
      </c>
      <c r="Q45" s="128">
        <f t="shared" ref="Q45" si="436">P45+Q35</f>
        <v>0</v>
      </c>
      <c r="R45" s="128">
        <f t="shared" ref="R45" si="437">Q45+R35</f>
        <v>0</v>
      </c>
      <c r="S45" s="128">
        <f t="shared" ref="S45" si="438">R45+S35</f>
        <v>0</v>
      </c>
      <c r="T45" s="128">
        <f t="shared" ref="T45" si="439">S45+T35</f>
        <v>0</v>
      </c>
      <c r="U45" s="128">
        <f t="shared" ref="U45" si="440">T45+U35</f>
        <v>0</v>
      </c>
      <c r="V45" s="128">
        <f t="shared" ref="V45" si="441">U45+V35</f>
        <v>0</v>
      </c>
      <c r="W45" s="128">
        <f t="shared" ref="W45" si="442">V45+W35</f>
        <v>0</v>
      </c>
      <c r="X45" s="128">
        <f t="shared" ref="X45" si="443">W45+X35</f>
        <v>0</v>
      </c>
      <c r="Y45" s="128">
        <f t="shared" ref="Y45" si="444">X45+Y35</f>
        <v>0</v>
      </c>
      <c r="Z45" s="128">
        <f t="shared" ref="Z45" si="445">Y45+Z35</f>
        <v>0</v>
      </c>
      <c r="AA45" s="128">
        <f t="shared" ref="AA45" si="446">Z45+AA35</f>
        <v>0</v>
      </c>
      <c r="AB45" s="128">
        <f t="shared" ref="AB45" si="447">AA45+AB35</f>
        <v>0</v>
      </c>
      <c r="AC45" s="128">
        <f t="shared" ref="AC45" si="448">AB45+AC35</f>
        <v>0</v>
      </c>
      <c r="AD45" s="128">
        <f t="shared" ref="AD45" si="449">AC45+AD35</f>
        <v>0</v>
      </c>
      <c r="AE45" s="128">
        <f t="shared" ref="AE45" si="450">AD45+AE35</f>
        <v>0</v>
      </c>
      <c r="AF45" s="128">
        <f t="shared" ref="AF45" si="451">AE45+AF35</f>
        <v>0</v>
      </c>
      <c r="AG45" s="128">
        <f t="shared" ref="AG45" si="452">AF45+AG35</f>
        <v>0</v>
      </c>
      <c r="AH45" s="128">
        <f t="shared" ref="AH45" si="453">AG45+AH35</f>
        <v>0</v>
      </c>
      <c r="AI45" s="128">
        <f t="shared" ref="AI45" si="454">AH45+AI35</f>
        <v>0</v>
      </c>
      <c r="AJ45" s="128">
        <f t="shared" ref="AJ45" si="455">AI45+AJ35</f>
        <v>0</v>
      </c>
      <c r="AK45" s="128">
        <f t="shared" ref="AK45" si="456">AJ45+AK35</f>
        <v>0</v>
      </c>
      <c r="AL45" s="128">
        <f t="shared" ref="AL45" si="457">AK45+AL35</f>
        <v>0</v>
      </c>
      <c r="AM45" s="128">
        <f t="shared" ref="AM45" si="458">AL45+AM35</f>
        <v>0</v>
      </c>
      <c r="AN45" s="128">
        <f t="shared" ref="AN45" si="459">AM45+AN35</f>
        <v>0</v>
      </c>
      <c r="AO45" s="128">
        <f t="shared" ref="AO45" si="460">AN45+AO35</f>
        <v>0</v>
      </c>
      <c r="AP45" s="128">
        <f t="shared" ref="AP45" si="461">AO45+AP35</f>
        <v>0</v>
      </c>
      <c r="AQ45" s="128">
        <f t="shared" ref="AQ45" si="462">AP45+AQ35</f>
        <v>0</v>
      </c>
      <c r="AR45" s="128">
        <f t="shared" ref="AR45" si="463">AQ45+AR35</f>
        <v>0</v>
      </c>
      <c r="AS45" s="128">
        <f t="shared" ref="AS45" si="464">AR45+AS35</f>
        <v>0</v>
      </c>
      <c r="AT45" s="128">
        <f t="shared" ref="AT45" si="465">AS45+AT35</f>
        <v>0</v>
      </c>
      <c r="AU45" s="128">
        <f t="shared" ref="AU45" si="466">AT45+AU35</f>
        <v>0</v>
      </c>
      <c r="AV45" s="128">
        <f t="shared" ref="AV45" si="467">AU45+AV35</f>
        <v>0</v>
      </c>
      <c r="AW45" s="128">
        <f t="shared" ref="AW45" si="468">AV45+AW35</f>
        <v>0</v>
      </c>
      <c r="AX45" s="128">
        <f t="shared" ref="AX45" si="469">AW45+AX35</f>
        <v>0</v>
      </c>
      <c r="AY45" s="128">
        <f t="shared" ref="AY45" si="470">AX45+AY35</f>
        <v>0</v>
      </c>
      <c r="AZ45" s="128">
        <f t="shared" ref="AZ45" si="471">AY45+AZ35</f>
        <v>0</v>
      </c>
      <c r="BA45" s="128">
        <f t="shared" ref="BA45" si="472">AZ45+BA35</f>
        <v>0</v>
      </c>
      <c r="BB45" s="128">
        <f t="shared" ref="BB45" si="473">BA45+BB35</f>
        <v>0</v>
      </c>
      <c r="BC45" s="128">
        <f t="shared" ref="BC45" si="474">BB45+BC35</f>
        <v>0</v>
      </c>
      <c r="BD45" s="128">
        <f t="shared" ref="BD45" si="475">BC45+BD35</f>
        <v>0</v>
      </c>
      <c r="BE45" s="128">
        <f t="shared" ref="BE45" si="476">BD45+BE35</f>
        <v>0</v>
      </c>
      <c r="BF45" s="128">
        <f t="shared" ref="BF45" si="477">BE45+BF35</f>
        <v>0</v>
      </c>
      <c r="BG45" s="128">
        <f t="shared" ref="BG45" si="478">BF45+BG35</f>
        <v>0</v>
      </c>
      <c r="BH45" s="128">
        <f t="shared" ref="BH45" si="479">BG45+BH35</f>
        <v>0</v>
      </c>
      <c r="BI45" s="128">
        <f t="shared" ref="BI45" si="480">BH45+BI35</f>
        <v>0</v>
      </c>
      <c r="BJ45" s="128">
        <f t="shared" ref="BJ45" si="481">BI45+BJ35</f>
        <v>0</v>
      </c>
    </row>
    <row r="46" spans="2:62" ht="15.6" x14ac:dyDescent="0.6">
      <c r="B46" s="132" t="str">
        <f t="shared" ref="B46:C48" si="482">B36</f>
        <v/>
      </c>
      <c r="C46" s="128">
        <f t="shared" si="482"/>
        <v>0</v>
      </c>
      <c r="D46" s="128">
        <f t="shared" ref="D46:D48" si="483">C46+D36</f>
        <v>0</v>
      </c>
      <c r="E46" s="128">
        <f t="shared" si="365"/>
        <v>0</v>
      </c>
      <c r="F46" s="128">
        <f t="shared" si="365"/>
        <v>0</v>
      </c>
      <c r="G46" s="128">
        <f t="shared" si="365"/>
        <v>0</v>
      </c>
      <c r="H46" s="128">
        <f t="shared" si="365"/>
        <v>0</v>
      </c>
      <c r="I46" s="128">
        <f t="shared" si="365"/>
        <v>0</v>
      </c>
      <c r="J46" s="128">
        <f t="shared" si="365"/>
        <v>0</v>
      </c>
      <c r="K46" s="128">
        <f t="shared" si="365"/>
        <v>0</v>
      </c>
      <c r="L46" s="128">
        <f t="shared" si="365"/>
        <v>0</v>
      </c>
      <c r="M46" s="128">
        <f t="shared" si="365"/>
        <v>0</v>
      </c>
      <c r="N46" s="128">
        <f t="shared" si="365"/>
        <v>0</v>
      </c>
      <c r="O46" s="128">
        <f t="shared" si="365"/>
        <v>0</v>
      </c>
      <c r="P46" s="128">
        <f t="shared" si="365"/>
        <v>0</v>
      </c>
      <c r="Q46" s="128">
        <f t="shared" si="365"/>
        <v>0</v>
      </c>
      <c r="R46" s="128">
        <f t="shared" si="365"/>
        <v>0</v>
      </c>
      <c r="S46" s="128">
        <f t="shared" si="365"/>
        <v>0</v>
      </c>
      <c r="T46" s="128">
        <f t="shared" si="365"/>
        <v>0</v>
      </c>
      <c r="U46" s="128">
        <f t="shared" si="365"/>
        <v>0</v>
      </c>
      <c r="V46" s="128">
        <f t="shared" si="365"/>
        <v>0</v>
      </c>
      <c r="W46" s="128">
        <f t="shared" si="365"/>
        <v>0</v>
      </c>
      <c r="X46" s="128">
        <f t="shared" si="365"/>
        <v>0</v>
      </c>
      <c r="Y46" s="128">
        <f t="shared" si="365"/>
        <v>0</v>
      </c>
      <c r="Z46" s="128">
        <f t="shared" si="365"/>
        <v>0</v>
      </c>
      <c r="AA46" s="128">
        <f t="shared" si="365"/>
        <v>0</v>
      </c>
      <c r="AB46" s="128">
        <f t="shared" si="365"/>
        <v>0</v>
      </c>
      <c r="AC46" s="128">
        <f t="shared" si="365"/>
        <v>0</v>
      </c>
      <c r="AD46" s="128">
        <f t="shared" si="365"/>
        <v>0</v>
      </c>
      <c r="AE46" s="128">
        <f t="shared" si="365"/>
        <v>0</v>
      </c>
      <c r="AF46" s="128">
        <f t="shared" si="365"/>
        <v>0</v>
      </c>
      <c r="AG46" s="128">
        <f t="shared" si="365"/>
        <v>0</v>
      </c>
      <c r="AH46" s="128">
        <f t="shared" si="365"/>
        <v>0</v>
      </c>
      <c r="AI46" s="128">
        <f t="shared" si="365"/>
        <v>0</v>
      </c>
      <c r="AJ46" s="128">
        <f t="shared" si="365"/>
        <v>0</v>
      </c>
      <c r="AK46" s="128">
        <f t="shared" si="365"/>
        <v>0</v>
      </c>
      <c r="AL46" s="128">
        <f t="shared" si="365"/>
        <v>0</v>
      </c>
      <c r="AM46" s="128">
        <f t="shared" si="365"/>
        <v>0</v>
      </c>
      <c r="AN46" s="128">
        <f t="shared" si="365"/>
        <v>0</v>
      </c>
      <c r="AO46" s="128">
        <f t="shared" si="365"/>
        <v>0</v>
      </c>
      <c r="AP46" s="128">
        <f t="shared" si="365"/>
        <v>0</v>
      </c>
      <c r="AQ46" s="128">
        <f t="shared" si="365"/>
        <v>0</v>
      </c>
      <c r="AR46" s="128">
        <f t="shared" si="365"/>
        <v>0</v>
      </c>
      <c r="AS46" s="128">
        <f t="shared" si="365"/>
        <v>0</v>
      </c>
      <c r="AT46" s="128">
        <f t="shared" si="365"/>
        <v>0</v>
      </c>
      <c r="AU46" s="128">
        <f t="shared" si="365"/>
        <v>0</v>
      </c>
      <c r="AV46" s="128">
        <f t="shared" si="365"/>
        <v>0</v>
      </c>
      <c r="AW46" s="128">
        <f t="shared" si="365"/>
        <v>0</v>
      </c>
      <c r="AX46" s="128">
        <f t="shared" si="365"/>
        <v>0</v>
      </c>
      <c r="AY46" s="128">
        <f t="shared" si="365"/>
        <v>0</v>
      </c>
      <c r="AZ46" s="128">
        <f t="shared" si="365"/>
        <v>0</v>
      </c>
      <c r="BA46" s="128">
        <f t="shared" si="365"/>
        <v>0</v>
      </c>
      <c r="BB46" s="128">
        <f t="shared" si="365"/>
        <v>0</v>
      </c>
      <c r="BC46" s="128">
        <f t="shared" si="365"/>
        <v>0</v>
      </c>
      <c r="BD46" s="128">
        <f t="shared" si="365"/>
        <v>0</v>
      </c>
      <c r="BE46" s="128">
        <f t="shared" si="365"/>
        <v>0</v>
      </c>
      <c r="BF46" s="128">
        <f t="shared" si="365"/>
        <v>0</v>
      </c>
      <c r="BG46" s="128">
        <f t="shared" si="365"/>
        <v>0</v>
      </c>
      <c r="BH46" s="128">
        <f t="shared" si="365"/>
        <v>0</v>
      </c>
      <c r="BI46" s="128">
        <f t="shared" si="365"/>
        <v>0</v>
      </c>
      <c r="BJ46" s="128">
        <f t="shared" si="365"/>
        <v>0</v>
      </c>
    </row>
    <row r="47" spans="2:62" ht="15.6" x14ac:dyDescent="0.6">
      <c r="B47" s="132" t="str">
        <f t="shared" si="482"/>
        <v/>
      </c>
      <c r="C47" s="128">
        <f t="shared" si="482"/>
        <v>0</v>
      </c>
      <c r="D47" s="128">
        <f t="shared" si="483"/>
        <v>0</v>
      </c>
      <c r="E47" s="128">
        <f t="shared" si="365"/>
        <v>0</v>
      </c>
      <c r="F47" s="128">
        <f t="shared" si="365"/>
        <v>0</v>
      </c>
      <c r="G47" s="128">
        <f t="shared" si="365"/>
        <v>0</v>
      </c>
      <c r="H47" s="128">
        <f t="shared" si="365"/>
        <v>0</v>
      </c>
      <c r="I47" s="128">
        <f t="shared" si="365"/>
        <v>0</v>
      </c>
      <c r="J47" s="128">
        <f t="shared" si="365"/>
        <v>0</v>
      </c>
      <c r="K47" s="128">
        <f t="shared" si="365"/>
        <v>0</v>
      </c>
      <c r="L47" s="128">
        <f t="shared" si="365"/>
        <v>0</v>
      </c>
      <c r="M47" s="128">
        <f t="shared" si="365"/>
        <v>0</v>
      </c>
      <c r="N47" s="128">
        <f t="shared" si="365"/>
        <v>0</v>
      </c>
      <c r="O47" s="128">
        <f t="shared" si="365"/>
        <v>0</v>
      </c>
      <c r="P47" s="128">
        <f t="shared" si="365"/>
        <v>0</v>
      </c>
      <c r="Q47" s="128">
        <f t="shared" si="365"/>
        <v>0</v>
      </c>
      <c r="R47" s="128">
        <f t="shared" si="365"/>
        <v>0</v>
      </c>
      <c r="S47" s="128">
        <f t="shared" si="365"/>
        <v>0</v>
      </c>
      <c r="T47" s="128">
        <f t="shared" si="365"/>
        <v>0</v>
      </c>
      <c r="U47" s="128">
        <f t="shared" si="365"/>
        <v>0</v>
      </c>
      <c r="V47" s="128">
        <f t="shared" si="365"/>
        <v>0</v>
      </c>
      <c r="W47" s="128">
        <f t="shared" si="365"/>
        <v>0</v>
      </c>
      <c r="X47" s="128">
        <f t="shared" si="365"/>
        <v>0</v>
      </c>
      <c r="Y47" s="128">
        <f t="shared" si="365"/>
        <v>0</v>
      </c>
      <c r="Z47" s="128">
        <f t="shared" si="365"/>
        <v>0</v>
      </c>
      <c r="AA47" s="128">
        <f t="shared" si="365"/>
        <v>0</v>
      </c>
      <c r="AB47" s="128">
        <f t="shared" si="365"/>
        <v>0</v>
      </c>
      <c r="AC47" s="128">
        <f t="shared" si="365"/>
        <v>0</v>
      </c>
      <c r="AD47" s="128">
        <f t="shared" si="365"/>
        <v>0</v>
      </c>
      <c r="AE47" s="128">
        <f t="shared" si="365"/>
        <v>0</v>
      </c>
      <c r="AF47" s="128">
        <f t="shared" si="365"/>
        <v>0</v>
      </c>
      <c r="AG47" s="128">
        <f t="shared" si="365"/>
        <v>0</v>
      </c>
      <c r="AH47" s="128">
        <f t="shared" si="365"/>
        <v>0</v>
      </c>
      <c r="AI47" s="128">
        <f t="shared" si="365"/>
        <v>0</v>
      </c>
      <c r="AJ47" s="128">
        <f t="shared" si="365"/>
        <v>0</v>
      </c>
      <c r="AK47" s="128">
        <f t="shared" si="365"/>
        <v>0</v>
      </c>
      <c r="AL47" s="128">
        <f t="shared" si="365"/>
        <v>0</v>
      </c>
      <c r="AM47" s="128">
        <f t="shared" si="365"/>
        <v>0</v>
      </c>
      <c r="AN47" s="128">
        <f t="shared" si="365"/>
        <v>0</v>
      </c>
      <c r="AO47" s="128">
        <f t="shared" si="365"/>
        <v>0</v>
      </c>
      <c r="AP47" s="128">
        <f t="shared" si="365"/>
        <v>0</v>
      </c>
      <c r="AQ47" s="128">
        <f t="shared" ref="E47:BJ48" si="484">AP47+AQ37</f>
        <v>0</v>
      </c>
      <c r="AR47" s="128">
        <f t="shared" si="484"/>
        <v>0</v>
      </c>
      <c r="AS47" s="128">
        <f t="shared" si="484"/>
        <v>0</v>
      </c>
      <c r="AT47" s="128">
        <f t="shared" si="484"/>
        <v>0</v>
      </c>
      <c r="AU47" s="128">
        <f t="shared" si="484"/>
        <v>0</v>
      </c>
      <c r="AV47" s="128">
        <f t="shared" si="484"/>
        <v>0</v>
      </c>
      <c r="AW47" s="128">
        <f t="shared" si="484"/>
        <v>0</v>
      </c>
      <c r="AX47" s="128">
        <f t="shared" si="484"/>
        <v>0</v>
      </c>
      <c r="AY47" s="128">
        <f t="shared" si="484"/>
        <v>0</v>
      </c>
      <c r="AZ47" s="128">
        <f t="shared" si="484"/>
        <v>0</v>
      </c>
      <c r="BA47" s="128">
        <f t="shared" si="484"/>
        <v>0</v>
      </c>
      <c r="BB47" s="128">
        <f t="shared" si="484"/>
        <v>0</v>
      </c>
      <c r="BC47" s="128">
        <f t="shared" si="484"/>
        <v>0</v>
      </c>
      <c r="BD47" s="128">
        <f t="shared" si="484"/>
        <v>0</v>
      </c>
      <c r="BE47" s="128">
        <f t="shared" si="484"/>
        <v>0</v>
      </c>
      <c r="BF47" s="128">
        <f t="shared" si="484"/>
        <v>0</v>
      </c>
      <c r="BG47" s="128">
        <f t="shared" si="484"/>
        <v>0</v>
      </c>
      <c r="BH47" s="128">
        <f t="shared" si="484"/>
        <v>0</v>
      </c>
      <c r="BI47" s="128">
        <f t="shared" si="484"/>
        <v>0</v>
      </c>
      <c r="BJ47" s="128">
        <f t="shared" si="484"/>
        <v>0</v>
      </c>
    </row>
    <row r="48" spans="2:62" ht="15.6" x14ac:dyDescent="0.6">
      <c r="B48" s="132" t="str">
        <f t="shared" si="482"/>
        <v/>
      </c>
      <c r="C48" s="128">
        <f t="shared" si="482"/>
        <v>0</v>
      </c>
      <c r="D48" s="128">
        <f t="shared" si="483"/>
        <v>0</v>
      </c>
      <c r="E48" s="128">
        <f t="shared" si="484"/>
        <v>0</v>
      </c>
      <c r="F48" s="128">
        <f t="shared" si="484"/>
        <v>0</v>
      </c>
      <c r="G48" s="128">
        <f t="shared" si="484"/>
        <v>0</v>
      </c>
      <c r="H48" s="128">
        <f t="shared" si="484"/>
        <v>0</v>
      </c>
      <c r="I48" s="128">
        <f t="shared" si="484"/>
        <v>0</v>
      </c>
      <c r="J48" s="128">
        <f t="shared" si="484"/>
        <v>0</v>
      </c>
      <c r="K48" s="128">
        <f t="shared" si="484"/>
        <v>0</v>
      </c>
      <c r="L48" s="128">
        <f t="shared" si="484"/>
        <v>0</v>
      </c>
      <c r="M48" s="128">
        <f t="shared" si="484"/>
        <v>0</v>
      </c>
      <c r="N48" s="128">
        <f t="shared" si="484"/>
        <v>0</v>
      </c>
      <c r="O48" s="128">
        <f t="shared" si="484"/>
        <v>0</v>
      </c>
      <c r="P48" s="128">
        <f t="shared" si="484"/>
        <v>0</v>
      </c>
      <c r="Q48" s="128">
        <f t="shared" si="484"/>
        <v>0</v>
      </c>
      <c r="R48" s="128">
        <f t="shared" si="484"/>
        <v>0</v>
      </c>
      <c r="S48" s="128">
        <f t="shared" si="484"/>
        <v>0</v>
      </c>
      <c r="T48" s="128">
        <f t="shared" si="484"/>
        <v>0</v>
      </c>
      <c r="U48" s="128">
        <f t="shared" si="484"/>
        <v>0</v>
      </c>
      <c r="V48" s="128">
        <f t="shared" si="484"/>
        <v>0</v>
      </c>
      <c r="W48" s="128">
        <f t="shared" si="484"/>
        <v>0</v>
      </c>
      <c r="X48" s="128">
        <f t="shared" si="484"/>
        <v>0</v>
      </c>
      <c r="Y48" s="128">
        <f t="shared" si="484"/>
        <v>0</v>
      </c>
      <c r="Z48" s="128">
        <f t="shared" si="484"/>
        <v>0</v>
      </c>
      <c r="AA48" s="128">
        <f t="shared" si="484"/>
        <v>0</v>
      </c>
      <c r="AB48" s="128">
        <f t="shared" si="484"/>
        <v>0</v>
      </c>
      <c r="AC48" s="128">
        <f t="shared" si="484"/>
        <v>0</v>
      </c>
      <c r="AD48" s="128">
        <f t="shared" si="484"/>
        <v>0</v>
      </c>
      <c r="AE48" s="128">
        <f t="shared" si="484"/>
        <v>0</v>
      </c>
      <c r="AF48" s="128">
        <f t="shared" si="484"/>
        <v>0</v>
      </c>
      <c r="AG48" s="128">
        <f t="shared" si="484"/>
        <v>0</v>
      </c>
      <c r="AH48" s="128">
        <f t="shared" si="484"/>
        <v>0</v>
      </c>
      <c r="AI48" s="128">
        <f t="shared" si="484"/>
        <v>0</v>
      </c>
      <c r="AJ48" s="128">
        <f t="shared" si="484"/>
        <v>0</v>
      </c>
      <c r="AK48" s="128">
        <f t="shared" si="484"/>
        <v>0</v>
      </c>
      <c r="AL48" s="128">
        <f t="shared" si="484"/>
        <v>0</v>
      </c>
      <c r="AM48" s="128">
        <f t="shared" si="484"/>
        <v>0</v>
      </c>
      <c r="AN48" s="128">
        <f t="shared" si="484"/>
        <v>0</v>
      </c>
      <c r="AO48" s="128">
        <f t="shared" si="484"/>
        <v>0</v>
      </c>
      <c r="AP48" s="128">
        <f t="shared" si="484"/>
        <v>0</v>
      </c>
      <c r="AQ48" s="128">
        <f t="shared" si="484"/>
        <v>0</v>
      </c>
      <c r="AR48" s="128">
        <f t="shared" si="484"/>
        <v>0</v>
      </c>
      <c r="AS48" s="128">
        <f t="shared" si="484"/>
        <v>0</v>
      </c>
      <c r="AT48" s="128">
        <f t="shared" si="484"/>
        <v>0</v>
      </c>
      <c r="AU48" s="128">
        <f t="shared" si="484"/>
        <v>0</v>
      </c>
      <c r="AV48" s="128">
        <f t="shared" si="484"/>
        <v>0</v>
      </c>
      <c r="AW48" s="128">
        <f t="shared" si="484"/>
        <v>0</v>
      </c>
      <c r="AX48" s="128">
        <f t="shared" si="484"/>
        <v>0</v>
      </c>
      <c r="AY48" s="128">
        <f t="shared" si="484"/>
        <v>0</v>
      </c>
      <c r="AZ48" s="128">
        <f t="shared" si="484"/>
        <v>0</v>
      </c>
      <c r="BA48" s="128">
        <f t="shared" si="484"/>
        <v>0</v>
      </c>
      <c r="BB48" s="128">
        <f t="shared" si="484"/>
        <v>0</v>
      </c>
      <c r="BC48" s="128">
        <f t="shared" si="484"/>
        <v>0</v>
      </c>
      <c r="BD48" s="128">
        <f t="shared" si="484"/>
        <v>0</v>
      </c>
      <c r="BE48" s="128">
        <f t="shared" si="484"/>
        <v>0</v>
      </c>
      <c r="BF48" s="128">
        <f t="shared" si="484"/>
        <v>0</v>
      </c>
      <c r="BG48" s="128">
        <f t="shared" si="484"/>
        <v>0</v>
      </c>
      <c r="BH48" s="128">
        <f t="shared" si="484"/>
        <v>0</v>
      </c>
      <c r="BI48" s="128">
        <f t="shared" si="484"/>
        <v>0</v>
      </c>
      <c r="BJ48" s="128">
        <f t="shared" si="484"/>
        <v>0</v>
      </c>
    </row>
    <row r="49" spans="2:62" ht="15.6" x14ac:dyDescent="0.6">
      <c r="B49" s="53" t="s">
        <v>47</v>
      </c>
      <c r="C49" s="189">
        <f>SUM(C43:C48)</f>
        <v>0</v>
      </c>
      <c r="D49" s="189">
        <f t="shared" ref="D49" si="485">SUM(D43:D48)</f>
        <v>0</v>
      </c>
      <c r="E49" s="189">
        <f t="shared" ref="E49" si="486">SUM(E43:E48)</f>
        <v>0</v>
      </c>
      <c r="F49" s="189">
        <f t="shared" ref="F49" si="487">SUM(F43:F48)</f>
        <v>0</v>
      </c>
      <c r="G49" s="189">
        <f t="shared" ref="G49" si="488">SUM(G43:G48)</f>
        <v>0</v>
      </c>
      <c r="H49" s="189">
        <f t="shared" ref="H49" si="489">SUM(H43:H48)</f>
        <v>0</v>
      </c>
      <c r="I49" s="189">
        <f t="shared" ref="I49" si="490">SUM(I43:I48)</f>
        <v>0</v>
      </c>
      <c r="J49" s="189">
        <f t="shared" ref="J49" si="491">SUM(J43:J48)</f>
        <v>0</v>
      </c>
      <c r="K49" s="189">
        <f t="shared" ref="K49" si="492">SUM(K43:K48)</f>
        <v>0</v>
      </c>
      <c r="L49" s="189">
        <f t="shared" ref="L49" si="493">SUM(L43:L48)</f>
        <v>0</v>
      </c>
      <c r="M49" s="189">
        <f t="shared" ref="M49" si="494">SUM(M43:M48)</f>
        <v>0</v>
      </c>
      <c r="N49" s="189">
        <f t="shared" ref="N49" si="495">SUM(N43:N48)</f>
        <v>0</v>
      </c>
      <c r="O49" s="189">
        <f t="shared" ref="O49" si="496">SUM(O43:O48)</f>
        <v>0</v>
      </c>
      <c r="P49" s="189">
        <f t="shared" ref="P49" si="497">SUM(P43:P48)</f>
        <v>0</v>
      </c>
      <c r="Q49" s="189">
        <f t="shared" ref="Q49" si="498">SUM(Q43:Q48)</f>
        <v>0</v>
      </c>
      <c r="R49" s="189">
        <f t="shared" ref="R49" si="499">SUM(R43:R48)</f>
        <v>0</v>
      </c>
      <c r="S49" s="189">
        <f t="shared" ref="S49" si="500">SUM(S43:S48)</f>
        <v>0</v>
      </c>
      <c r="T49" s="189">
        <f t="shared" ref="T49" si="501">SUM(T43:T48)</f>
        <v>0</v>
      </c>
      <c r="U49" s="189">
        <f t="shared" ref="U49" si="502">SUM(U43:U48)</f>
        <v>0</v>
      </c>
      <c r="V49" s="189">
        <f t="shared" ref="V49" si="503">SUM(V43:V48)</f>
        <v>0</v>
      </c>
      <c r="W49" s="189">
        <f t="shared" ref="W49" si="504">SUM(W43:W48)</f>
        <v>0</v>
      </c>
      <c r="X49" s="189">
        <f t="shared" ref="X49" si="505">SUM(X43:X48)</f>
        <v>0</v>
      </c>
      <c r="Y49" s="189">
        <f t="shared" ref="Y49" si="506">SUM(Y43:Y48)</f>
        <v>0</v>
      </c>
      <c r="Z49" s="189">
        <f t="shared" ref="Z49" si="507">SUM(Z43:Z48)</f>
        <v>0</v>
      </c>
      <c r="AA49" s="189">
        <f t="shared" ref="AA49" si="508">SUM(AA43:AA48)</f>
        <v>0</v>
      </c>
      <c r="AB49" s="189">
        <f t="shared" ref="AB49" si="509">SUM(AB43:AB48)</f>
        <v>0</v>
      </c>
      <c r="AC49" s="189">
        <f t="shared" ref="AC49" si="510">SUM(AC43:AC48)</f>
        <v>0</v>
      </c>
      <c r="AD49" s="189">
        <f t="shared" ref="AD49" si="511">SUM(AD43:AD48)</f>
        <v>0</v>
      </c>
      <c r="AE49" s="189">
        <f t="shared" ref="AE49" si="512">SUM(AE43:AE48)</f>
        <v>0</v>
      </c>
      <c r="AF49" s="189">
        <f t="shared" ref="AF49" si="513">SUM(AF43:AF48)</f>
        <v>0</v>
      </c>
      <c r="AG49" s="189">
        <f t="shared" ref="AG49" si="514">SUM(AG43:AG48)</f>
        <v>0</v>
      </c>
      <c r="AH49" s="189">
        <f t="shared" ref="AH49" si="515">SUM(AH43:AH48)</f>
        <v>0</v>
      </c>
      <c r="AI49" s="189">
        <f t="shared" ref="AI49" si="516">SUM(AI43:AI48)</f>
        <v>0</v>
      </c>
      <c r="AJ49" s="189">
        <f t="shared" ref="AJ49" si="517">SUM(AJ43:AJ48)</f>
        <v>0</v>
      </c>
      <c r="AK49" s="189">
        <f t="shared" ref="AK49" si="518">SUM(AK43:AK48)</f>
        <v>0</v>
      </c>
      <c r="AL49" s="189">
        <f t="shared" ref="AL49" si="519">SUM(AL43:AL48)</f>
        <v>0</v>
      </c>
      <c r="AM49" s="189">
        <f t="shared" ref="AM49" si="520">SUM(AM43:AM48)</f>
        <v>0</v>
      </c>
      <c r="AN49" s="189">
        <f t="shared" ref="AN49" si="521">SUM(AN43:AN48)</f>
        <v>0</v>
      </c>
      <c r="AO49" s="189">
        <f t="shared" ref="AO49" si="522">SUM(AO43:AO48)</f>
        <v>0</v>
      </c>
      <c r="AP49" s="189">
        <f t="shared" ref="AP49" si="523">SUM(AP43:AP48)</f>
        <v>0</v>
      </c>
      <c r="AQ49" s="189">
        <f t="shared" ref="AQ49" si="524">SUM(AQ43:AQ48)</f>
        <v>0</v>
      </c>
      <c r="AR49" s="189">
        <f t="shared" ref="AR49" si="525">SUM(AR43:AR48)</f>
        <v>0</v>
      </c>
      <c r="AS49" s="189">
        <f t="shared" ref="AS49" si="526">SUM(AS43:AS48)</f>
        <v>0</v>
      </c>
      <c r="AT49" s="189">
        <f t="shared" ref="AT49" si="527">SUM(AT43:AT48)</f>
        <v>0</v>
      </c>
      <c r="AU49" s="189">
        <f t="shared" ref="AU49" si="528">SUM(AU43:AU48)</f>
        <v>0</v>
      </c>
      <c r="AV49" s="189">
        <f t="shared" ref="AV49" si="529">SUM(AV43:AV48)</f>
        <v>0</v>
      </c>
      <c r="AW49" s="189">
        <f t="shared" ref="AW49" si="530">SUM(AW43:AW48)</f>
        <v>0</v>
      </c>
      <c r="AX49" s="189">
        <f t="shared" ref="AX49" si="531">SUM(AX43:AX48)</f>
        <v>0</v>
      </c>
      <c r="AY49" s="189">
        <f t="shared" ref="AY49" si="532">SUM(AY43:AY48)</f>
        <v>0</v>
      </c>
      <c r="AZ49" s="189">
        <f t="shared" ref="AZ49" si="533">SUM(AZ43:AZ48)</f>
        <v>0</v>
      </c>
      <c r="BA49" s="189">
        <f t="shared" ref="BA49" si="534">SUM(BA43:BA48)</f>
        <v>0</v>
      </c>
      <c r="BB49" s="189">
        <f t="shared" ref="BB49" si="535">SUM(BB43:BB48)</f>
        <v>0</v>
      </c>
      <c r="BC49" s="189">
        <f t="shared" ref="BC49" si="536">SUM(BC43:BC48)</f>
        <v>0</v>
      </c>
      <c r="BD49" s="189">
        <f t="shared" ref="BD49" si="537">SUM(BD43:BD48)</f>
        <v>0</v>
      </c>
      <c r="BE49" s="189">
        <f t="shared" ref="BE49" si="538">SUM(BE43:BE48)</f>
        <v>0</v>
      </c>
      <c r="BF49" s="189">
        <f t="shared" ref="BF49" si="539">SUM(BF43:BF48)</f>
        <v>0</v>
      </c>
      <c r="BG49" s="189">
        <f t="shared" ref="BG49" si="540">SUM(BG43:BG48)</f>
        <v>0</v>
      </c>
      <c r="BH49" s="189">
        <f t="shared" ref="BH49" si="541">SUM(BH43:BH48)</f>
        <v>0</v>
      </c>
      <c r="BI49" s="189">
        <f t="shared" ref="BI49" si="542">SUM(BI43:BI48)</f>
        <v>0</v>
      </c>
      <c r="BJ49" s="189">
        <f t="shared" ref="BJ49" si="543">SUM(BJ43:BJ48)</f>
        <v>0</v>
      </c>
    </row>
    <row r="50" spans="2:62" x14ac:dyDescent="0.55000000000000004"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</row>
    <row r="51" spans="2:62" x14ac:dyDescent="0.55000000000000004"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  <c r="BI51" s="147"/>
      <c r="BJ51" s="147"/>
    </row>
    <row r="52" spans="2:62" ht="16.8" x14ac:dyDescent="0.65">
      <c r="B52" s="47" t="s">
        <v>225</v>
      </c>
      <c r="C52" s="190" t="s">
        <v>21</v>
      </c>
      <c r="D52" s="190" t="s">
        <v>22</v>
      </c>
      <c r="E52" s="190" t="s">
        <v>23</v>
      </c>
      <c r="F52" s="190" t="s">
        <v>24</v>
      </c>
      <c r="G52" s="190" t="s">
        <v>25</v>
      </c>
      <c r="H52" s="190" t="s">
        <v>26</v>
      </c>
      <c r="I52" s="190" t="s">
        <v>27</v>
      </c>
      <c r="J52" s="190" t="s">
        <v>28</v>
      </c>
      <c r="K52" s="190" t="s">
        <v>29</v>
      </c>
      <c r="L52" s="190" t="s">
        <v>30</v>
      </c>
      <c r="M52" s="190" t="s">
        <v>31</v>
      </c>
      <c r="N52" s="190" t="s">
        <v>32</v>
      </c>
      <c r="O52" s="190" t="s">
        <v>54</v>
      </c>
      <c r="P52" s="190" t="s">
        <v>55</v>
      </c>
      <c r="Q52" s="190" t="s">
        <v>56</v>
      </c>
      <c r="R52" s="190" t="s">
        <v>57</v>
      </c>
      <c r="S52" s="190" t="s">
        <v>58</v>
      </c>
      <c r="T52" s="190" t="s">
        <v>59</v>
      </c>
      <c r="U52" s="190" t="s">
        <v>60</v>
      </c>
      <c r="V52" s="190" t="s">
        <v>61</v>
      </c>
      <c r="W52" s="190" t="s">
        <v>62</v>
      </c>
      <c r="X52" s="190" t="s">
        <v>63</v>
      </c>
      <c r="Y52" s="190" t="s">
        <v>64</v>
      </c>
      <c r="Z52" s="190" t="s">
        <v>65</v>
      </c>
      <c r="AA52" s="190" t="s">
        <v>66</v>
      </c>
      <c r="AB52" s="190" t="s">
        <v>67</v>
      </c>
      <c r="AC52" s="190" t="s">
        <v>68</v>
      </c>
      <c r="AD52" s="190" t="s">
        <v>69</v>
      </c>
      <c r="AE52" s="190" t="s">
        <v>70</v>
      </c>
      <c r="AF52" s="190" t="s">
        <v>71</v>
      </c>
      <c r="AG52" s="190" t="s">
        <v>72</v>
      </c>
      <c r="AH52" s="190" t="s">
        <v>73</v>
      </c>
      <c r="AI52" s="190" t="s">
        <v>74</v>
      </c>
      <c r="AJ52" s="190" t="s">
        <v>75</v>
      </c>
      <c r="AK52" s="190" t="s">
        <v>76</v>
      </c>
      <c r="AL52" s="190" t="s">
        <v>77</v>
      </c>
      <c r="AM52" s="190" t="s">
        <v>78</v>
      </c>
      <c r="AN52" s="190" t="s">
        <v>79</v>
      </c>
      <c r="AO52" s="190" t="s">
        <v>80</v>
      </c>
      <c r="AP52" s="190" t="s">
        <v>81</v>
      </c>
      <c r="AQ52" s="190" t="s">
        <v>82</v>
      </c>
      <c r="AR52" s="190" t="s">
        <v>83</v>
      </c>
      <c r="AS52" s="190" t="s">
        <v>84</v>
      </c>
      <c r="AT52" s="190" t="s">
        <v>85</v>
      </c>
      <c r="AU52" s="190" t="s">
        <v>86</v>
      </c>
      <c r="AV52" s="190" t="s">
        <v>87</v>
      </c>
      <c r="AW52" s="190" t="s">
        <v>88</v>
      </c>
      <c r="AX52" s="190" t="s">
        <v>89</v>
      </c>
      <c r="AY52" s="190" t="s">
        <v>90</v>
      </c>
      <c r="AZ52" s="190" t="s">
        <v>91</v>
      </c>
      <c r="BA52" s="190" t="s">
        <v>92</v>
      </c>
      <c r="BB52" s="190" t="s">
        <v>93</v>
      </c>
      <c r="BC52" s="190" t="s">
        <v>94</v>
      </c>
      <c r="BD52" s="190" t="s">
        <v>95</v>
      </c>
      <c r="BE52" s="190" t="s">
        <v>96</v>
      </c>
      <c r="BF52" s="190" t="s">
        <v>97</v>
      </c>
      <c r="BG52" s="190" t="s">
        <v>98</v>
      </c>
      <c r="BH52" s="190" t="s">
        <v>99</v>
      </c>
      <c r="BI52" s="190" t="s">
        <v>100</v>
      </c>
      <c r="BJ52" s="190" t="s">
        <v>101</v>
      </c>
    </row>
    <row r="53" spans="2:62" ht="15.6" x14ac:dyDescent="0.6">
      <c r="B53" s="132" t="str">
        <f>B43</f>
        <v>Renovation &amp; Interior Design</v>
      </c>
      <c r="C53" s="128">
        <f>C23-C43</f>
        <v>18000</v>
      </c>
      <c r="D53" s="128">
        <f t="shared" ref="D53:BJ57" si="544">D23-D43</f>
        <v>18000</v>
      </c>
      <c r="E53" s="128">
        <f t="shared" si="544"/>
        <v>18000</v>
      </c>
      <c r="F53" s="128">
        <f t="shared" si="544"/>
        <v>18000</v>
      </c>
      <c r="G53" s="128">
        <f t="shared" si="544"/>
        <v>18000</v>
      </c>
      <c r="H53" s="128">
        <f t="shared" si="544"/>
        <v>18000</v>
      </c>
      <c r="I53" s="128">
        <f t="shared" si="544"/>
        <v>18000</v>
      </c>
      <c r="J53" s="128">
        <f t="shared" si="544"/>
        <v>18000</v>
      </c>
      <c r="K53" s="128">
        <f t="shared" si="544"/>
        <v>18000</v>
      </c>
      <c r="L53" s="128">
        <f t="shared" si="544"/>
        <v>18000</v>
      </c>
      <c r="M53" s="128">
        <f t="shared" si="544"/>
        <v>18000</v>
      </c>
      <c r="N53" s="128">
        <f t="shared" si="544"/>
        <v>18000</v>
      </c>
      <c r="O53" s="128">
        <f t="shared" si="544"/>
        <v>18000</v>
      </c>
      <c r="P53" s="128">
        <f t="shared" si="544"/>
        <v>18000</v>
      </c>
      <c r="Q53" s="128">
        <f t="shared" si="544"/>
        <v>18000</v>
      </c>
      <c r="R53" s="128">
        <f t="shared" si="544"/>
        <v>18000</v>
      </c>
      <c r="S53" s="128">
        <f t="shared" si="544"/>
        <v>18000</v>
      </c>
      <c r="T53" s="128">
        <f t="shared" si="544"/>
        <v>18000</v>
      </c>
      <c r="U53" s="128">
        <f t="shared" si="544"/>
        <v>18000</v>
      </c>
      <c r="V53" s="128">
        <f t="shared" si="544"/>
        <v>18000</v>
      </c>
      <c r="W53" s="128">
        <f t="shared" si="544"/>
        <v>18000</v>
      </c>
      <c r="X53" s="128">
        <f t="shared" si="544"/>
        <v>18000</v>
      </c>
      <c r="Y53" s="128">
        <f t="shared" si="544"/>
        <v>18000</v>
      </c>
      <c r="Z53" s="128">
        <f t="shared" si="544"/>
        <v>18000</v>
      </c>
      <c r="AA53" s="128">
        <f t="shared" si="544"/>
        <v>18000</v>
      </c>
      <c r="AB53" s="128">
        <f t="shared" si="544"/>
        <v>18000</v>
      </c>
      <c r="AC53" s="128">
        <f t="shared" si="544"/>
        <v>18000</v>
      </c>
      <c r="AD53" s="128">
        <f t="shared" si="544"/>
        <v>18000</v>
      </c>
      <c r="AE53" s="128">
        <f t="shared" si="544"/>
        <v>18000</v>
      </c>
      <c r="AF53" s="128">
        <f t="shared" si="544"/>
        <v>18000</v>
      </c>
      <c r="AG53" s="128">
        <f t="shared" si="544"/>
        <v>18000</v>
      </c>
      <c r="AH53" s="128">
        <f t="shared" si="544"/>
        <v>18000</v>
      </c>
      <c r="AI53" s="128">
        <f t="shared" si="544"/>
        <v>18000</v>
      </c>
      <c r="AJ53" s="128">
        <f t="shared" si="544"/>
        <v>18000</v>
      </c>
      <c r="AK53" s="128">
        <f t="shared" si="544"/>
        <v>18000</v>
      </c>
      <c r="AL53" s="128">
        <f t="shared" si="544"/>
        <v>18000</v>
      </c>
      <c r="AM53" s="128">
        <f t="shared" si="544"/>
        <v>18000</v>
      </c>
      <c r="AN53" s="128">
        <f t="shared" si="544"/>
        <v>18000</v>
      </c>
      <c r="AO53" s="128">
        <f t="shared" si="544"/>
        <v>18000</v>
      </c>
      <c r="AP53" s="128">
        <f t="shared" si="544"/>
        <v>18000</v>
      </c>
      <c r="AQ53" s="128">
        <f t="shared" si="544"/>
        <v>18000</v>
      </c>
      <c r="AR53" s="128">
        <f t="shared" si="544"/>
        <v>18000</v>
      </c>
      <c r="AS53" s="128">
        <f t="shared" si="544"/>
        <v>18000</v>
      </c>
      <c r="AT53" s="128">
        <f t="shared" si="544"/>
        <v>18000</v>
      </c>
      <c r="AU53" s="128">
        <f t="shared" si="544"/>
        <v>18000</v>
      </c>
      <c r="AV53" s="128">
        <f t="shared" si="544"/>
        <v>18000</v>
      </c>
      <c r="AW53" s="128">
        <f t="shared" si="544"/>
        <v>18000</v>
      </c>
      <c r="AX53" s="128">
        <f t="shared" si="544"/>
        <v>18000</v>
      </c>
      <c r="AY53" s="128">
        <f t="shared" si="544"/>
        <v>18000</v>
      </c>
      <c r="AZ53" s="128">
        <f t="shared" si="544"/>
        <v>18000</v>
      </c>
      <c r="BA53" s="128">
        <f t="shared" si="544"/>
        <v>18000</v>
      </c>
      <c r="BB53" s="128">
        <f t="shared" si="544"/>
        <v>18000</v>
      </c>
      <c r="BC53" s="128">
        <f t="shared" si="544"/>
        <v>18000</v>
      </c>
      <c r="BD53" s="128">
        <f t="shared" si="544"/>
        <v>18000</v>
      </c>
      <c r="BE53" s="128">
        <f t="shared" si="544"/>
        <v>18000</v>
      </c>
      <c r="BF53" s="128">
        <f t="shared" si="544"/>
        <v>18000</v>
      </c>
      <c r="BG53" s="128">
        <f t="shared" si="544"/>
        <v>18000</v>
      </c>
      <c r="BH53" s="128">
        <f t="shared" si="544"/>
        <v>18000</v>
      </c>
      <c r="BI53" s="128">
        <f t="shared" si="544"/>
        <v>18000</v>
      </c>
      <c r="BJ53" s="128">
        <f t="shared" si="544"/>
        <v>18000</v>
      </c>
    </row>
    <row r="54" spans="2:62" ht="15.6" x14ac:dyDescent="0.6">
      <c r="B54" s="132" t="str">
        <f>B44</f>
        <v>Kitchen Equipment &amp; Installation</v>
      </c>
      <c r="C54" s="128">
        <f>C24-C44</f>
        <v>30000</v>
      </c>
      <c r="D54" s="128">
        <f t="shared" ref="D54:BJ55" si="545">D24-D44</f>
        <v>30000</v>
      </c>
      <c r="E54" s="128">
        <f t="shared" si="545"/>
        <v>30000</v>
      </c>
      <c r="F54" s="128">
        <f t="shared" si="545"/>
        <v>30000</v>
      </c>
      <c r="G54" s="128">
        <f t="shared" si="545"/>
        <v>30000</v>
      </c>
      <c r="H54" s="128">
        <f t="shared" si="545"/>
        <v>30000</v>
      </c>
      <c r="I54" s="128">
        <f t="shared" si="545"/>
        <v>30000</v>
      </c>
      <c r="J54" s="128">
        <f t="shared" si="545"/>
        <v>30000</v>
      </c>
      <c r="K54" s="128">
        <f t="shared" si="545"/>
        <v>30000</v>
      </c>
      <c r="L54" s="128">
        <f t="shared" si="545"/>
        <v>30000</v>
      </c>
      <c r="M54" s="128">
        <f t="shared" si="545"/>
        <v>30000</v>
      </c>
      <c r="N54" s="128">
        <f t="shared" si="545"/>
        <v>30000</v>
      </c>
      <c r="O54" s="128">
        <f t="shared" si="545"/>
        <v>30000</v>
      </c>
      <c r="P54" s="128">
        <f t="shared" si="545"/>
        <v>30000</v>
      </c>
      <c r="Q54" s="128">
        <f t="shared" si="545"/>
        <v>30000</v>
      </c>
      <c r="R54" s="128">
        <f t="shared" si="545"/>
        <v>30000</v>
      </c>
      <c r="S54" s="128">
        <f t="shared" si="545"/>
        <v>30000</v>
      </c>
      <c r="T54" s="128">
        <f t="shared" si="545"/>
        <v>30000</v>
      </c>
      <c r="U54" s="128">
        <f t="shared" si="545"/>
        <v>30000</v>
      </c>
      <c r="V54" s="128">
        <f t="shared" si="545"/>
        <v>30000</v>
      </c>
      <c r="W54" s="128">
        <f t="shared" si="545"/>
        <v>30000</v>
      </c>
      <c r="X54" s="128">
        <f t="shared" si="545"/>
        <v>30000</v>
      </c>
      <c r="Y54" s="128">
        <f t="shared" si="545"/>
        <v>30000</v>
      </c>
      <c r="Z54" s="128">
        <f t="shared" si="545"/>
        <v>30000</v>
      </c>
      <c r="AA54" s="128">
        <f t="shared" si="545"/>
        <v>30000</v>
      </c>
      <c r="AB54" s="128">
        <f t="shared" si="545"/>
        <v>30000</v>
      </c>
      <c r="AC54" s="128">
        <f t="shared" si="545"/>
        <v>30000</v>
      </c>
      <c r="AD54" s="128">
        <f t="shared" si="545"/>
        <v>30000</v>
      </c>
      <c r="AE54" s="128">
        <f t="shared" si="545"/>
        <v>30000</v>
      </c>
      <c r="AF54" s="128">
        <f t="shared" si="545"/>
        <v>30000</v>
      </c>
      <c r="AG54" s="128">
        <f t="shared" si="545"/>
        <v>30000</v>
      </c>
      <c r="AH54" s="128">
        <f t="shared" si="545"/>
        <v>30000</v>
      </c>
      <c r="AI54" s="128">
        <f t="shared" si="545"/>
        <v>30000</v>
      </c>
      <c r="AJ54" s="128">
        <f t="shared" si="545"/>
        <v>30000</v>
      </c>
      <c r="AK54" s="128">
        <f t="shared" si="545"/>
        <v>30000</v>
      </c>
      <c r="AL54" s="128">
        <f t="shared" si="545"/>
        <v>30000</v>
      </c>
      <c r="AM54" s="128">
        <f t="shared" si="545"/>
        <v>30000</v>
      </c>
      <c r="AN54" s="128">
        <f t="shared" si="545"/>
        <v>30000</v>
      </c>
      <c r="AO54" s="128">
        <f t="shared" si="545"/>
        <v>30000</v>
      </c>
      <c r="AP54" s="128">
        <f t="shared" si="545"/>
        <v>30000</v>
      </c>
      <c r="AQ54" s="128">
        <f t="shared" si="545"/>
        <v>30000</v>
      </c>
      <c r="AR54" s="128">
        <f t="shared" si="545"/>
        <v>30000</v>
      </c>
      <c r="AS54" s="128">
        <f t="shared" si="545"/>
        <v>30000</v>
      </c>
      <c r="AT54" s="128">
        <f t="shared" si="545"/>
        <v>30000</v>
      </c>
      <c r="AU54" s="128">
        <f t="shared" si="545"/>
        <v>30000</v>
      </c>
      <c r="AV54" s="128">
        <f t="shared" si="545"/>
        <v>30000</v>
      </c>
      <c r="AW54" s="128">
        <f t="shared" si="545"/>
        <v>30000</v>
      </c>
      <c r="AX54" s="128">
        <f t="shared" si="545"/>
        <v>30000</v>
      </c>
      <c r="AY54" s="128">
        <f t="shared" si="545"/>
        <v>30000</v>
      </c>
      <c r="AZ54" s="128">
        <f t="shared" si="545"/>
        <v>30000</v>
      </c>
      <c r="BA54" s="128">
        <f t="shared" si="545"/>
        <v>30000</v>
      </c>
      <c r="BB54" s="128">
        <f t="shared" si="545"/>
        <v>30000</v>
      </c>
      <c r="BC54" s="128">
        <f t="shared" si="545"/>
        <v>30000</v>
      </c>
      <c r="BD54" s="128">
        <f t="shared" si="545"/>
        <v>30000</v>
      </c>
      <c r="BE54" s="128">
        <f t="shared" si="545"/>
        <v>30000</v>
      </c>
      <c r="BF54" s="128">
        <f t="shared" si="545"/>
        <v>30000</v>
      </c>
      <c r="BG54" s="128">
        <f t="shared" si="545"/>
        <v>30000</v>
      </c>
      <c r="BH54" s="128">
        <f t="shared" si="545"/>
        <v>30000</v>
      </c>
      <c r="BI54" s="128">
        <f t="shared" si="545"/>
        <v>30000</v>
      </c>
      <c r="BJ54" s="128">
        <f t="shared" si="545"/>
        <v>30000</v>
      </c>
    </row>
    <row r="55" spans="2:62" ht="15.6" x14ac:dyDescent="0.6">
      <c r="B55" s="132" t="str">
        <f>B45</f>
        <v>Furniture &amp; Fixtures</v>
      </c>
      <c r="C55" s="128">
        <f>C25-C45</f>
        <v>16000</v>
      </c>
      <c r="D55" s="128">
        <f t="shared" si="545"/>
        <v>16000</v>
      </c>
      <c r="E55" s="128">
        <f t="shared" si="545"/>
        <v>16000</v>
      </c>
      <c r="F55" s="128">
        <f t="shared" si="545"/>
        <v>16000</v>
      </c>
      <c r="G55" s="128">
        <f t="shared" si="545"/>
        <v>16000</v>
      </c>
      <c r="H55" s="128">
        <f t="shared" si="545"/>
        <v>16000</v>
      </c>
      <c r="I55" s="128">
        <f t="shared" si="545"/>
        <v>16000</v>
      </c>
      <c r="J55" s="128">
        <f t="shared" si="545"/>
        <v>16000</v>
      </c>
      <c r="K55" s="128">
        <f t="shared" si="545"/>
        <v>16000</v>
      </c>
      <c r="L55" s="128">
        <f t="shared" si="545"/>
        <v>16000</v>
      </c>
      <c r="M55" s="128">
        <f t="shared" si="545"/>
        <v>16000</v>
      </c>
      <c r="N55" s="128">
        <f t="shared" si="545"/>
        <v>16000</v>
      </c>
      <c r="O55" s="128">
        <f t="shared" si="545"/>
        <v>16000</v>
      </c>
      <c r="P55" s="128">
        <f t="shared" si="545"/>
        <v>16000</v>
      </c>
      <c r="Q55" s="128">
        <f t="shared" si="545"/>
        <v>16000</v>
      </c>
      <c r="R55" s="128">
        <f t="shared" si="545"/>
        <v>16000</v>
      </c>
      <c r="S55" s="128">
        <f t="shared" si="545"/>
        <v>16000</v>
      </c>
      <c r="T55" s="128">
        <f t="shared" si="545"/>
        <v>16000</v>
      </c>
      <c r="U55" s="128">
        <f t="shared" si="545"/>
        <v>16000</v>
      </c>
      <c r="V55" s="128">
        <f t="shared" si="545"/>
        <v>16000</v>
      </c>
      <c r="W55" s="128">
        <f t="shared" si="545"/>
        <v>16000</v>
      </c>
      <c r="X55" s="128">
        <f t="shared" si="545"/>
        <v>16000</v>
      </c>
      <c r="Y55" s="128">
        <f t="shared" si="545"/>
        <v>16000</v>
      </c>
      <c r="Z55" s="128">
        <f t="shared" si="545"/>
        <v>16000</v>
      </c>
      <c r="AA55" s="128">
        <f t="shared" si="545"/>
        <v>16000</v>
      </c>
      <c r="AB55" s="128">
        <f t="shared" si="545"/>
        <v>16000</v>
      </c>
      <c r="AC55" s="128">
        <f t="shared" si="545"/>
        <v>16000</v>
      </c>
      <c r="AD55" s="128">
        <f t="shared" si="545"/>
        <v>16000</v>
      </c>
      <c r="AE55" s="128">
        <f t="shared" si="545"/>
        <v>16000</v>
      </c>
      <c r="AF55" s="128">
        <f t="shared" si="545"/>
        <v>16000</v>
      </c>
      <c r="AG55" s="128">
        <f t="shared" si="545"/>
        <v>16000</v>
      </c>
      <c r="AH55" s="128">
        <f t="shared" si="545"/>
        <v>16000</v>
      </c>
      <c r="AI55" s="128">
        <f t="shared" si="545"/>
        <v>16000</v>
      </c>
      <c r="AJ55" s="128">
        <f t="shared" si="545"/>
        <v>16000</v>
      </c>
      <c r="AK55" s="128">
        <f t="shared" si="545"/>
        <v>16000</v>
      </c>
      <c r="AL55" s="128">
        <f t="shared" si="545"/>
        <v>16000</v>
      </c>
      <c r="AM55" s="128">
        <f t="shared" si="545"/>
        <v>16000</v>
      </c>
      <c r="AN55" s="128">
        <f t="shared" si="545"/>
        <v>16000</v>
      </c>
      <c r="AO55" s="128">
        <f t="shared" si="545"/>
        <v>16000</v>
      </c>
      <c r="AP55" s="128">
        <f t="shared" si="545"/>
        <v>16000</v>
      </c>
      <c r="AQ55" s="128">
        <f t="shared" si="545"/>
        <v>16000</v>
      </c>
      <c r="AR55" s="128">
        <f t="shared" si="545"/>
        <v>16000</v>
      </c>
      <c r="AS55" s="128">
        <f t="shared" si="545"/>
        <v>16000</v>
      </c>
      <c r="AT55" s="128">
        <f t="shared" si="545"/>
        <v>16000</v>
      </c>
      <c r="AU55" s="128">
        <f t="shared" si="545"/>
        <v>16000</v>
      </c>
      <c r="AV55" s="128">
        <f t="shared" si="545"/>
        <v>16000</v>
      </c>
      <c r="AW55" s="128">
        <f t="shared" si="545"/>
        <v>16000</v>
      </c>
      <c r="AX55" s="128">
        <f t="shared" si="545"/>
        <v>16000</v>
      </c>
      <c r="AY55" s="128">
        <f t="shared" si="545"/>
        <v>16000</v>
      </c>
      <c r="AZ55" s="128">
        <f t="shared" si="545"/>
        <v>16000</v>
      </c>
      <c r="BA55" s="128">
        <f t="shared" si="545"/>
        <v>16000</v>
      </c>
      <c r="BB55" s="128">
        <f t="shared" si="545"/>
        <v>16000</v>
      </c>
      <c r="BC55" s="128">
        <f t="shared" si="545"/>
        <v>16000</v>
      </c>
      <c r="BD55" s="128">
        <f t="shared" si="545"/>
        <v>16000</v>
      </c>
      <c r="BE55" s="128">
        <f t="shared" si="545"/>
        <v>16000</v>
      </c>
      <c r="BF55" s="128">
        <f t="shared" si="545"/>
        <v>16000</v>
      </c>
      <c r="BG55" s="128">
        <f t="shared" si="545"/>
        <v>16000</v>
      </c>
      <c r="BH55" s="128">
        <f t="shared" si="545"/>
        <v>16000</v>
      </c>
      <c r="BI55" s="128">
        <f t="shared" si="545"/>
        <v>16000</v>
      </c>
      <c r="BJ55" s="128">
        <f t="shared" si="545"/>
        <v>16000</v>
      </c>
    </row>
    <row r="56" spans="2:62" ht="15.6" x14ac:dyDescent="0.6">
      <c r="B56" s="132" t="str">
        <f t="shared" ref="B56" si="546">B46</f>
        <v/>
      </c>
      <c r="C56" s="128">
        <f t="shared" ref="C56:C58" si="547">C26-C46</f>
        <v>0</v>
      </c>
      <c r="D56" s="128">
        <f t="shared" si="544"/>
        <v>0</v>
      </c>
      <c r="E56" s="128">
        <f t="shared" si="544"/>
        <v>0</v>
      </c>
      <c r="F56" s="128">
        <f t="shared" si="544"/>
        <v>0</v>
      </c>
      <c r="G56" s="128">
        <f t="shared" si="544"/>
        <v>0</v>
      </c>
      <c r="H56" s="128">
        <f t="shared" si="544"/>
        <v>0</v>
      </c>
      <c r="I56" s="128">
        <f t="shared" si="544"/>
        <v>0</v>
      </c>
      <c r="J56" s="128">
        <f t="shared" si="544"/>
        <v>0</v>
      </c>
      <c r="K56" s="128">
        <f t="shared" si="544"/>
        <v>0</v>
      </c>
      <c r="L56" s="128">
        <f t="shared" si="544"/>
        <v>0</v>
      </c>
      <c r="M56" s="128">
        <f t="shared" si="544"/>
        <v>0</v>
      </c>
      <c r="N56" s="128">
        <f t="shared" si="544"/>
        <v>0</v>
      </c>
      <c r="O56" s="128">
        <f t="shared" si="544"/>
        <v>0</v>
      </c>
      <c r="P56" s="128">
        <f t="shared" si="544"/>
        <v>0</v>
      </c>
      <c r="Q56" s="128">
        <f t="shared" si="544"/>
        <v>0</v>
      </c>
      <c r="R56" s="128">
        <f t="shared" si="544"/>
        <v>0</v>
      </c>
      <c r="S56" s="128">
        <f t="shared" si="544"/>
        <v>0</v>
      </c>
      <c r="T56" s="128">
        <f t="shared" si="544"/>
        <v>0</v>
      </c>
      <c r="U56" s="128">
        <f t="shared" si="544"/>
        <v>0</v>
      </c>
      <c r="V56" s="128">
        <f t="shared" si="544"/>
        <v>0</v>
      </c>
      <c r="W56" s="128">
        <f t="shared" si="544"/>
        <v>0</v>
      </c>
      <c r="X56" s="128">
        <f t="shared" si="544"/>
        <v>0</v>
      </c>
      <c r="Y56" s="128">
        <f t="shared" si="544"/>
        <v>0</v>
      </c>
      <c r="Z56" s="128">
        <f t="shared" si="544"/>
        <v>0</v>
      </c>
      <c r="AA56" s="128">
        <f t="shared" si="544"/>
        <v>0</v>
      </c>
      <c r="AB56" s="128">
        <f t="shared" si="544"/>
        <v>0</v>
      </c>
      <c r="AC56" s="128">
        <f t="shared" si="544"/>
        <v>0</v>
      </c>
      <c r="AD56" s="128">
        <f t="shared" si="544"/>
        <v>0</v>
      </c>
      <c r="AE56" s="128">
        <f t="shared" si="544"/>
        <v>0</v>
      </c>
      <c r="AF56" s="128">
        <f t="shared" si="544"/>
        <v>0</v>
      </c>
      <c r="AG56" s="128">
        <f t="shared" si="544"/>
        <v>0</v>
      </c>
      <c r="AH56" s="128">
        <f t="shared" si="544"/>
        <v>0</v>
      </c>
      <c r="AI56" s="128">
        <f t="shared" si="544"/>
        <v>0</v>
      </c>
      <c r="AJ56" s="128">
        <f t="shared" si="544"/>
        <v>0</v>
      </c>
      <c r="AK56" s="128">
        <f t="shared" si="544"/>
        <v>0</v>
      </c>
      <c r="AL56" s="128">
        <f t="shared" si="544"/>
        <v>0</v>
      </c>
      <c r="AM56" s="128">
        <f t="shared" si="544"/>
        <v>0</v>
      </c>
      <c r="AN56" s="128">
        <f t="shared" si="544"/>
        <v>0</v>
      </c>
      <c r="AO56" s="128">
        <f t="shared" si="544"/>
        <v>0</v>
      </c>
      <c r="AP56" s="128">
        <f t="shared" si="544"/>
        <v>0</v>
      </c>
      <c r="AQ56" s="128">
        <f t="shared" si="544"/>
        <v>0</v>
      </c>
      <c r="AR56" s="128">
        <f t="shared" si="544"/>
        <v>0</v>
      </c>
      <c r="AS56" s="128">
        <f t="shared" si="544"/>
        <v>0</v>
      </c>
      <c r="AT56" s="128">
        <f t="shared" si="544"/>
        <v>0</v>
      </c>
      <c r="AU56" s="128">
        <f t="shared" si="544"/>
        <v>0</v>
      </c>
      <c r="AV56" s="128">
        <f t="shared" si="544"/>
        <v>0</v>
      </c>
      <c r="AW56" s="128">
        <f t="shared" si="544"/>
        <v>0</v>
      </c>
      <c r="AX56" s="128">
        <f t="shared" si="544"/>
        <v>0</v>
      </c>
      <c r="AY56" s="128">
        <f t="shared" si="544"/>
        <v>0</v>
      </c>
      <c r="AZ56" s="128">
        <f t="shared" si="544"/>
        <v>0</v>
      </c>
      <c r="BA56" s="128">
        <f t="shared" si="544"/>
        <v>0</v>
      </c>
      <c r="BB56" s="128">
        <f t="shared" si="544"/>
        <v>0</v>
      </c>
      <c r="BC56" s="128">
        <f t="shared" si="544"/>
        <v>0</v>
      </c>
      <c r="BD56" s="128">
        <f t="shared" si="544"/>
        <v>0</v>
      </c>
      <c r="BE56" s="128">
        <f t="shared" si="544"/>
        <v>0</v>
      </c>
      <c r="BF56" s="128">
        <f t="shared" si="544"/>
        <v>0</v>
      </c>
      <c r="BG56" s="128">
        <f t="shared" si="544"/>
        <v>0</v>
      </c>
      <c r="BH56" s="128">
        <f t="shared" si="544"/>
        <v>0</v>
      </c>
      <c r="BI56" s="128">
        <f t="shared" si="544"/>
        <v>0</v>
      </c>
      <c r="BJ56" s="128">
        <f t="shared" si="544"/>
        <v>0</v>
      </c>
    </row>
    <row r="57" spans="2:62" ht="15.6" x14ac:dyDescent="0.6">
      <c r="B57" s="132" t="str">
        <f t="shared" ref="B57" si="548">B47</f>
        <v/>
      </c>
      <c r="C57" s="128">
        <f t="shared" si="547"/>
        <v>0</v>
      </c>
      <c r="D57" s="128">
        <f t="shared" si="544"/>
        <v>0</v>
      </c>
      <c r="E57" s="128">
        <f t="shared" si="544"/>
        <v>0</v>
      </c>
      <c r="F57" s="128">
        <f t="shared" si="544"/>
        <v>0</v>
      </c>
      <c r="G57" s="128">
        <f t="shared" si="544"/>
        <v>0</v>
      </c>
      <c r="H57" s="128">
        <f t="shared" si="544"/>
        <v>0</v>
      </c>
      <c r="I57" s="128">
        <f t="shared" si="544"/>
        <v>0</v>
      </c>
      <c r="J57" s="128">
        <f t="shared" si="544"/>
        <v>0</v>
      </c>
      <c r="K57" s="128">
        <f t="shared" si="544"/>
        <v>0</v>
      </c>
      <c r="L57" s="128">
        <f t="shared" si="544"/>
        <v>0</v>
      </c>
      <c r="M57" s="128">
        <f t="shared" si="544"/>
        <v>0</v>
      </c>
      <c r="N57" s="128">
        <f t="shared" si="544"/>
        <v>0</v>
      </c>
      <c r="O57" s="128">
        <f t="shared" si="544"/>
        <v>0</v>
      </c>
      <c r="P57" s="128">
        <f t="shared" si="544"/>
        <v>0</v>
      </c>
      <c r="Q57" s="128">
        <f t="shared" si="544"/>
        <v>0</v>
      </c>
      <c r="R57" s="128">
        <f t="shared" si="544"/>
        <v>0</v>
      </c>
      <c r="S57" s="128">
        <f t="shared" si="544"/>
        <v>0</v>
      </c>
      <c r="T57" s="128">
        <f t="shared" si="544"/>
        <v>0</v>
      </c>
      <c r="U57" s="128">
        <f t="shared" si="544"/>
        <v>0</v>
      </c>
      <c r="V57" s="128">
        <f t="shared" si="544"/>
        <v>0</v>
      </c>
      <c r="W57" s="128">
        <f t="shared" si="544"/>
        <v>0</v>
      </c>
      <c r="X57" s="128">
        <f t="shared" si="544"/>
        <v>0</v>
      </c>
      <c r="Y57" s="128">
        <f t="shared" si="544"/>
        <v>0</v>
      </c>
      <c r="Z57" s="128">
        <f t="shared" si="544"/>
        <v>0</v>
      </c>
      <c r="AA57" s="128">
        <f t="shared" si="544"/>
        <v>0</v>
      </c>
      <c r="AB57" s="128">
        <f t="shared" si="544"/>
        <v>0</v>
      </c>
      <c r="AC57" s="128">
        <f t="shared" si="544"/>
        <v>0</v>
      </c>
      <c r="AD57" s="128">
        <f t="shared" si="544"/>
        <v>0</v>
      </c>
      <c r="AE57" s="128">
        <f t="shared" si="544"/>
        <v>0</v>
      </c>
      <c r="AF57" s="128">
        <f t="shared" si="544"/>
        <v>0</v>
      </c>
      <c r="AG57" s="128">
        <f t="shared" si="544"/>
        <v>0</v>
      </c>
      <c r="AH57" s="128">
        <f t="shared" si="544"/>
        <v>0</v>
      </c>
      <c r="AI57" s="128">
        <f t="shared" si="544"/>
        <v>0</v>
      </c>
      <c r="AJ57" s="128">
        <f t="shared" si="544"/>
        <v>0</v>
      </c>
      <c r="AK57" s="128">
        <f t="shared" si="544"/>
        <v>0</v>
      </c>
      <c r="AL57" s="128">
        <f t="shared" ref="D57:BJ58" si="549">AL27-AL47</f>
        <v>0</v>
      </c>
      <c r="AM57" s="128">
        <f t="shared" si="549"/>
        <v>0</v>
      </c>
      <c r="AN57" s="128">
        <f t="shared" si="549"/>
        <v>0</v>
      </c>
      <c r="AO57" s="128">
        <f t="shared" si="549"/>
        <v>0</v>
      </c>
      <c r="AP57" s="128">
        <f t="shared" si="549"/>
        <v>0</v>
      </c>
      <c r="AQ57" s="128">
        <f t="shared" si="549"/>
        <v>0</v>
      </c>
      <c r="AR57" s="128">
        <f t="shared" si="549"/>
        <v>0</v>
      </c>
      <c r="AS57" s="128">
        <f t="shared" si="549"/>
        <v>0</v>
      </c>
      <c r="AT57" s="128">
        <f t="shared" si="549"/>
        <v>0</v>
      </c>
      <c r="AU57" s="128">
        <f t="shared" si="549"/>
        <v>0</v>
      </c>
      <c r="AV57" s="128">
        <f t="shared" si="549"/>
        <v>0</v>
      </c>
      <c r="AW57" s="128">
        <f t="shared" si="549"/>
        <v>0</v>
      </c>
      <c r="AX57" s="128">
        <f t="shared" si="549"/>
        <v>0</v>
      </c>
      <c r="AY57" s="128">
        <f t="shared" si="549"/>
        <v>0</v>
      </c>
      <c r="AZ57" s="128">
        <f t="shared" si="549"/>
        <v>0</v>
      </c>
      <c r="BA57" s="128">
        <f t="shared" si="549"/>
        <v>0</v>
      </c>
      <c r="BB57" s="128">
        <f t="shared" si="549"/>
        <v>0</v>
      </c>
      <c r="BC57" s="128">
        <f t="shared" si="549"/>
        <v>0</v>
      </c>
      <c r="BD57" s="128">
        <f t="shared" si="549"/>
        <v>0</v>
      </c>
      <c r="BE57" s="128">
        <f t="shared" si="549"/>
        <v>0</v>
      </c>
      <c r="BF57" s="128">
        <f t="shared" si="549"/>
        <v>0</v>
      </c>
      <c r="BG57" s="128">
        <f t="shared" si="549"/>
        <v>0</v>
      </c>
      <c r="BH57" s="128">
        <f t="shared" si="549"/>
        <v>0</v>
      </c>
      <c r="BI57" s="128">
        <f t="shared" si="549"/>
        <v>0</v>
      </c>
      <c r="BJ57" s="128">
        <f t="shared" si="549"/>
        <v>0</v>
      </c>
    </row>
    <row r="58" spans="2:62" ht="15.6" x14ac:dyDescent="0.6">
      <c r="B58" s="132" t="str">
        <f t="shared" ref="B58" si="550">B48</f>
        <v/>
      </c>
      <c r="C58" s="128">
        <f t="shared" si="547"/>
        <v>0</v>
      </c>
      <c r="D58" s="128">
        <f t="shared" si="549"/>
        <v>0</v>
      </c>
      <c r="E58" s="128">
        <f t="shared" si="549"/>
        <v>0</v>
      </c>
      <c r="F58" s="128">
        <f t="shared" si="549"/>
        <v>0</v>
      </c>
      <c r="G58" s="128">
        <f t="shared" si="549"/>
        <v>0</v>
      </c>
      <c r="H58" s="128">
        <f t="shared" si="549"/>
        <v>0</v>
      </c>
      <c r="I58" s="128">
        <f t="shared" si="549"/>
        <v>0</v>
      </c>
      <c r="J58" s="128">
        <f t="shared" si="549"/>
        <v>0</v>
      </c>
      <c r="K58" s="128">
        <f t="shared" si="549"/>
        <v>0</v>
      </c>
      <c r="L58" s="128">
        <f t="shared" si="549"/>
        <v>0</v>
      </c>
      <c r="M58" s="128">
        <f t="shared" si="549"/>
        <v>0</v>
      </c>
      <c r="N58" s="128">
        <f t="shared" si="549"/>
        <v>0</v>
      </c>
      <c r="O58" s="128">
        <f t="shared" si="549"/>
        <v>0</v>
      </c>
      <c r="P58" s="128">
        <f t="shared" si="549"/>
        <v>0</v>
      </c>
      <c r="Q58" s="128">
        <f t="shared" si="549"/>
        <v>0</v>
      </c>
      <c r="R58" s="128">
        <f t="shared" si="549"/>
        <v>0</v>
      </c>
      <c r="S58" s="128">
        <f t="shared" si="549"/>
        <v>0</v>
      </c>
      <c r="T58" s="128">
        <f t="shared" si="549"/>
        <v>0</v>
      </c>
      <c r="U58" s="128">
        <f t="shared" si="549"/>
        <v>0</v>
      </c>
      <c r="V58" s="128">
        <f t="shared" si="549"/>
        <v>0</v>
      </c>
      <c r="W58" s="128">
        <f t="shared" si="549"/>
        <v>0</v>
      </c>
      <c r="X58" s="128">
        <f t="shared" si="549"/>
        <v>0</v>
      </c>
      <c r="Y58" s="128">
        <f t="shared" si="549"/>
        <v>0</v>
      </c>
      <c r="Z58" s="128">
        <f t="shared" si="549"/>
        <v>0</v>
      </c>
      <c r="AA58" s="128">
        <f t="shared" si="549"/>
        <v>0</v>
      </c>
      <c r="AB58" s="128">
        <f t="shared" si="549"/>
        <v>0</v>
      </c>
      <c r="AC58" s="128">
        <f t="shared" si="549"/>
        <v>0</v>
      </c>
      <c r="AD58" s="128">
        <f t="shared" si="549"/>
        <v>0</v>
      </c>
      <c r="AE58" s="128">
        <f t="shared" si="549"/>
        <v>0</v>
      </c>
      <c r="AF58" s="128">
        <f t="shared" si="549"/>
        <v>0</v>
      </c>
      <c r="AG58" s="128">
        <f t="shared" si="549"/>
        <v>0</v>
      </c>
      <c r="AH58" s="128">
        <f t="shared" si="549"/>
        <v>0</v>
      </c>
      <c r="AI58" s="128">
        <f t="shared" si="549"/>
        <v>0</v>
      </c>
      <c r="AJ58" s="128">
        <f t="shared" si="549"/>
        <v>0</v>
      </c>
      <c r="AK58" s="128">
        <f t="shared" si="549"/>
        <v>0</v>
      </c>
      <c r="AL58" s="128">
        <f t="shared" si="549"/>
        <v>0</v>
      </c>
      <c r="AM58" s="128">
        <f t="shared" si="549"/>
        <v>0</v>
      </c>
      <c r="AN58" s="128">
        <f t="shared" si="549"/>
        <v>0</v>
      </c>
      <c r="AO58" s="128">
        <f t="shared" si="549"/>
        <v>0</v>
      </c>
      <c r="AP58" s="128">
        <f t="shared" si="549"/>
        <v>0</v>
      </c>
      <c r="AQ58" s="128">
        <f t="shared" si="549"/>
        <v>0</v>
      </c>
      <c r="AR58" s="128">
        <f t="shared" si="549"/>
        <v>0</v>
      </c>
      <c r="AS58" s="128">
        <f t="shared" si="549"/>
        <v>0</v>
      </c>
      <c r="AT58" s="128">
        <f t="shared" si="549"/>
        <v>0</v>
      </c>
      <c r="AU58" s="128">
        <f t="shared" si="549"/>
        <v>0</v>
      </c>
      <c r="AV58" s="128">
        <f t="shared" si="549"/>
        <v>0</v>
      </c>
      <c r="AW58" s="128">
        <f t="shared" si="549"/>
        <v>0</v>
      </c>
      <c r="AX58" s="128">
        <f t="shared" si="549"/>
        <v>0</v>
      </c>
      <c r="AY58" s="128">
        <f t="shared" si="549"/>
        <v>0</v>
      </c>
      <c r="AZ58" s="128">
        <f t="shared" si="549"/>
        <v>0</v>
      </c>
      <c r="BA58" s="128">
        <f t="shared" si="549"/>
        <v>0</v>
      </c>
      <c r="BB58" s="128">
        <f t="shared" si="549"/>
        <v>0</v>
      </c>
      <c r="BC58" s="128">
        <f t="shared" si="549"/>
        <v>0</v>
      </c>
      <c r="BD58" s="128">
        <f t="shared" si="549"/>
        <v>0</v>
      </c>
      <c r="BE58" s="128">
        <f t="shared" si="549"/>
        <v>0</v>
      </c>
      <c r="BF58" s="128">
        <f t="shared" si="549"/>
        <v>0</v>
      </c>
      <c r="BG58" s="128">
        <f t="shared" si="549"/>
        <v>0</v>
      </c>
      <c r="BH58" s="128">
        <f t="shared" si="549"/>
        <v>0</v>
      </c>
      <c r="BI58" s="128">
        <f t="shared" si="549"/>
        <v>0</v>
      </c>
      <c r="BJ58" s="128">
        <f t="shared" si="549"/>
        <v>0</v>
      </c>
    </row>
    <row r="59" spans="2:62" ht="15.6" x14ac:dyDescent="0.6">
      <c r="B59" s="53" t="s">
        <v>47</v>
      </c>
      <c r="C59" s="189">
        <f>SUM(C53:C58)</f>
        <v>64000</v>
      </c>
      <c r="D59" s="189">
        <f t="shared" ref="D59" si="551">SUM(D53:D58)</f>
        <v>64000</v>
      </c>
      <c r="E59" s="189">
        <f t="shared" ref="E59" si="552">SUM(E53:E58)</f>
        <v>64000</v>
      </c>
      <c r="F59" s="189">
        <f t="shared" ref="F59" si="553">SUM(F53:F58)</f>
        <v>64000</v>
      </c>
      <c r="G59" s="189">
        <f t="shared" ref="G59" si="554">SUM(G53:G58)</f>
        <v>64000</v>
      </c>
      <c r="H59" s="189">
        <f t="shared" ref="H59" si="555">SUM(H53:H58)</f>
        <v>64000</v>
      </c>
      <c r="I59" s="189">
        <f t="shared" ref="I59" si="556">SUM(I53:I58)</f>
        <v>64000</v>
      </c>
      <c r="J59" s="189">
        <f t="shared" ref="J59" si="557">SUM(J53:J58)</f>
        <v>64000</v>
      </c>
      <c r="K59" s="189">
        <f t="shared" ref="K59" si="558">SUM(K53:K58)</f>
        <v>64000</v>
      </c>
      <c r="L59" s="189">
        <f t="shared" ref="L59" si="559">SUM(L53:L58)</f>
        <v>64000</v>
      </c>
      <c r="M59" s="189">
        <f t="shared" ref="M59" si="560">SUM(M53:M58)</f>
        <v>64000</v>
      </c>
      <c r="N59" s="189">
        <f t="shared" ref="N59" si="561">SUM(N53:N58)</f>
        <v>64000</v>
      </c>
      <c r="O59" s="189">
        <f t="shared" ref="O59" si="562">SUM(O53:O58)</f>
        <v>64000</v>
      </c>
      <c r="P59" s="189">
        <f t="shared" ref="P59" si="563">SUM(P53:P58)</f>
        <v>64000</v>
      </c>
      <c r="Q59" s="189">
        <f t="shared" ref="Q59" si="564">SUM(Q53:Q58)</f>
        <v>64000</v>
      </c>
      <c r="R59" s="189">
        <f t="shared" ref="R59" si="565">SUM(R53:R58)</f>
        <v>64000</v>
      </c>
      <c r="S59" s="189">
        <f t="shared" ref="S59" si="566">SUM(S53:S58)</f>
        <v>64000</v>
      </c>
      <c r="T59" s="189">
        <f t="shared" ref="T59" si="567">SUM(T53:T58)</f>
        <v>64000</v>
      </c>
      <c r="U59" s="189">
        <f t="shared" ref="U59" si="568">SUM(U53:U58)</f>
        <v>64000</v>
      </c>
      <c r="V59" s="189">
        <f t="shared" ref="V59" si="569">SUM(V53:V58)</f>
        <v>64000</v>
      </c>
      <c r="W59" s="189">
        <f t="shared" ref="W59" si="570">SUM(W53:W58)</f>
        <v>64000</v>
      </c>
      <c r="X59" s="189">
        <f t="shared" ref="X59" si="571">SUM(X53:X58)</f>
        <v>64000</v>
      </c>
      <c r="Y59" s="189">
        <f t="shared" ref="Y59" si="572">SUM(Y53:Y58)</f>
        <v>64000</v>
      </c>
      <c r="Z59" s="189">
        <f t="shared" ref="Z59" si="573">SUM(Z53:Z58)</f>
        <v>64000</v>
      </c>
      <c r="AA59" s="189">
        <f t="shared" ref="AA59" si="574">SUM(AA53:AA58)</f>
        <v>64000</v>
      </c>
      <c r="AB59" s="189">
        <f t="shared" ref="AB59" si="575">SUM(AB53:AB58)</f>
        <v>64000</v>
      </c>
      <c r="AC59" s="189">
        <f t="shared" ref="AC59" si="576">SUM(AC53:AC58)</f>
        <v>64000</v>
      </c>
      <c r="AD59" s="189">
        <f t="shared" ref="AD59" si="577">SUM(AD53:AD58)</f>
        <v>64000</v>
      </c>
      <c r="AE59" s="189">
        <f t="shared" ref="AE59" si="578">SUM(AE53:AE58)</f>
        <v>64000</v>
      </c>
      <c r="AF59" s="189">
        <f t="shared" ref="AF59" si="579">SUM(AF53:AF58)</f>
        <v>64000</v>
      </c>
      <c r="AG59" s="189">
        <f t="shared" ref="AG59" si="580">SUM(AG53:AG58)</f>
        <v>64000</v>
      </c>
      <c r="AH59" s="189">
        <f t="shared" ref="AH59" si="581">SUM(AH53:AH58)</f>
        <v>64000</v>
      </c>
      <c r="AI59" s="189">
        <f t="shared" ref="AI59" si="582">SUM(AI53:AI58)</f>
        <v>64000</v>
      </c>
      <c r="AJ59" s="189">
        <f t="shared" ref="AJ59" si="583">SUM(AJ53:AJ58)</f>
        <v>64000</v>
      </c>
      <c r="AK59" s="189">
        <f t="shared" ref="AK59" si="584">SUM(AK53:AK58)</f>
        <v>64000</v>
      </c>
      <c r="AL59" s="189">
        <f t="shared" ref="AL59" si="585">SUM(AL53:AL58)</f>
        <v>64000</v>
      </c>
      <c r="AM59" s="189">
        <f t="shared" ref="AM59" si="586">SUM(AM53:AM58)</f>
        <v>64000</v>
      </c>
      <c r="AN59" s="189">
        <f t="shared" ref="AN59" si="587">SUM(AN53:AN58)</f>
        <v>64000</v>
      </c>
      <c r="AO59" s="189">
        <f t="shared" ref="AO59" si="588">SUM(AO53:AO58)</f>
        <v>64000</v>
      </c>
      <c r="AP59" s="189">
        <f t="shared" ref="AP59" si="589">SUM(AP53:AP58)</f>
        <v>64000</v>
      </c>
      <c r="AQ59" s="189">
        <f t="shared" ref="AQ59" si="590">SUM(AQ53:AQ58)</f>
        <v>64000</v>
      </c>
      <c r="AR59" s="189">
        <f t="shared" ref="AR59" si="591">SUM(AR53:AR58)</f>
        <v>64000</v>
      </c>
      <c r="AS59" s="189">
        <f t="shared" ref="AS59" si="592">SUM(AS53:AS58)</f>
        <v>64000</v>
      </c>
      <c r="AT59" s="189">
        <f t="shared" ref="AT59" si="593">SUM(AT53:AT58)</f>
        <v>64000</v>
      </c>
      <c r="AU59" s="189">
        <f t="shared" ref="AU59" si="594">SUM(AU53:AU58)</f>
        <v>64000</v>
      </c>
      <c r="AV59" s="189">
        <f t="shared" ref="AV59" si="595">SUM(AV53:AV58)</f>
        <v>64000</v>
      </c>
      <c r="AW59" s="189">
        <f t="shared" ref="AW59" si="596">SUM(AW53:AW58)</f>
        <v>64000</v>
      </c>
      <c r="AX59" s="189">
        <f t="shared" ref="AX59" si="597">SUM(AX53:AX58)</f>
        <v>64000</v>
      </c>
      <c r="AY59" s="189">
        <f t="shared" ref="AY59" si="598">SUM(AY53:AY58)</f>
        <v>64000</v>
      </c>
      <c r="AZ59" s="189">
        <f t="shared" ref="AZ59" si="599">SUM(AZ53:AZ58)</f>
        <v>64000</v>
      </c>
      <c r="BA59" s="189">
        <f t="shared" ref="BA59" si="600">SUM(BA53:BA58)</f>
        <v>64000</v>
      </c>
      <c r="BB59" s="189">
        <f t="shared" ref="BB59" si="601">SUM(BB53:BB58)</f>
        <v>64000</v>
      </c>
      <c r="BC59" s="189">
        <f t="shared" ref="BC59" si="602">SUM(BC53:BC58)</f>
        <v>64000</v>
      </c>
      <c r="BD59" s="189">
        <f t="shared" ref="BD59" si="603">SUM(BD53:BD58)</f>
        <v>64000</v>
      </c>
      <c r="BE59" s="189">
        <f t="shared" ref="BE59" si="604">SUM(BE53:BE58)</f>
        <v>64000</v>
      </c>
      <c r="BF59" s="189">
        <f t="shared" ref="BF59" si="605">SUM(BF53:BF58)</f>
        <v>64000</v>
      </c>
      <c r="BG59" s="189">
        <f t="shared" ref="BG59" si="606">SUM(BG53:BG58)</f>
        <v>64000</v>
      </c>
      <c r="BH59" s="189">
        <f t="shared" ref="BH59" si="607">SUM(BH53:BH58)</f>
        <v>64000</v>
      </c>
      <c r="BI59" s="189">
        <f t="shared" ref="BI59" si="608">SUM(BI53:BI58)</f>
        <v>64000</v>
      </c>
      <c r="BJ59" s="189">
        <f t="shared" ref="BJ59" si="609">SUM(BJ53:BJ58)</f>
        <v>64000</v>
      </c>
    </row>
    <row r="60" spans="2:62" x14ac:dyDescent="0.55000000000000004"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  <c r="BI60" s="147"/>
      <c r="BJ60" s="147"/>
    </row>
    <row r="61" spans="2:62" ht="31.5" customHeight="1" x14ac:dyDescent="0.55000000000000004"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  <c r="BI61" s="147"/>
      <c r="BJ61" s="147"/>
    </row>
    <row r="62" spans="2:62" x14ac:dyDescent="0.55000000000000004"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  <c r="BI62" s="147"/>
      <c r="BJ62" s="1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I55"/>
  <sheetViews>
    <sheetView showGridLines="0" zoomScale="85" zoomScaleNormal="85" workbookViewId="0">
      <selection activeCell="A2" sqref="A2"/>
    </sheetView>
  </sheetViews>
  <sheetFormatPr defaultRowHeight="14.4" x14ac:dyDescent="0.55000000000000004"/>
  <cols>
    <col min="1" max="1" width="28.578125" customWidth="1"/>
    <col min="2" max="61" width="14.41796875" customWidth="1"/>
  </cols>
  <sheetData>
    <row r="2" spans="1:61" ht="33" customHeight="1" x14ac:dyDescent="0.55000000000000004">
      <c r="A2" s="122" t="s">
        <v>156</v>
      </c>
      <c r="B2" s="123" t="s">
        <v>157</v>
      </c>
      <c r="C2" s="123" t="s">
        <v>158</v>
      </c>
      <c r="D2" s="123" t="s">
        <v>159</v>
      </c>
      <c r="E2" s="123" t="s">
        <v>160</v>
      </c>
      <c r="F2" s="123" t="s">
        <v>161</v>
      </c>
    </row>
    <row r="3" spans="1:61" ht="15.6" x14ac:dyDescent="0.6">
      <c r="A3" s="131" t="str">
        <f>Assumptions!A48</f>
        <v>Executive Chef</v>
      </c>
      <c r="B3" s="128">
        <f>Assumptions!B48</f>
        <v>0</v>
      </c>
      <c r="C3" s="128">
        <f>B3*(1+Assumptions!C$4)</f>
        <v>0</v>
      </c>
      <c r="D3" s="128">
        <f>C3*(1+Assumptions!D$4)</f>
        <v>0</v>
      </c>
      <c r="E3" s="128">
        <f>D3*(1+Assumptions!E$4)</f>
        <v>0</v>
      </c>
      <c r="F3" s="128">
        <f>E3*(1+Assumptions!F$4)</f>
        <v>0</v>
      </c>
      <c r="G3" s="124"/>
      <c r="H3" s="215"/>
      <c r="I3" s="124"/>
      <c r="J3" s="124"/>
      <c r="K3" s="124"/>
    </row>
    <row r="4" spans="1:61" ht="15.6" x14ac:dyDescent="0.6">
      <c r="A4" s="131" t="str">
        <f>Assumptions!A49</f>
        <v>General Manager</v>
      </c>
      <c r="B4" s="128">
        <f>Assumptions!B49</f>
        <v>4000</v>
      </c>
      <c r="C4" s="128">
        <f>B4*(1+Assumptions!C$4)</f>
        <v>4200</v>
      </c>
      <c r="D4" s="128">
        <f>C4*(1+Assumptions!D$4)</f>
        <v>4410</v>
      </c>
      <c r="E4" s="128">
        <f>D4*(1+Assumptions!E$4)</f>
        <v>4630.5</v>
      </c>
      <c r="F4" s="128">
        <f>E4*(1+Assumptions!F$4)</f>
        <v>4862.0250000000005</v>
      </c>
      <c r="G4" s="124"/>
      <c r="H4" s="124"/>
      <c r="I4" s="124"/>
      <c r="J4" s="124"/>
      <c r="K4" s="124"/>
    </row>
    <row r="5" spans="1:61" ht="15.6" x14ac:dyDescent="0.6">
      <c r="A5" s="131" t="str">
        <f>Assumptions!A50</f>
        <v>Head Chef</v>
      </c>
      <c r="B5" s="128">
        <f>Assumptions!B50</f>
        <v>3800</v>
      </c>
      <c r="C5" s="128">
        <f>B5*(1+Assumptions!C$4)</f>
        <v>3990</v>
      </c>
      <c r="D5" s="128">
        <f>C5*(1+Assumptions!D$4)</f>
        <v>4189.5</v>
      </c>
      <c r="E5" s="128">
        <f>D5*(1+Assumptions!E$4)</f>
        <v>4398.9750000000004</v>
      </c>
      <c r="F5" s="128">
        <f>E5*(1+Assumptions!F$4)</f>
        <v>4618.9237500000008</v>
      </c>
      <c r="G5" s="124"/>
      <c r="H5" s="124"/>
      <c r="I5" s="124"/>
      <c r="J5" s="124"/>
      <c r="K5" s="216"/>
    </row>
    <row r="6" spans="1:61" ht="15.6" x14ac:dyDescent="0.6">
      <c r="A6" s="131" t="str">
        <f>Assumptions!A51</f>
        <v>Sous Chef</v>
      </c>
      <c r="B6" s="128">
        <f>Assumptions!B51</f>
        <v>2800</v>
      </c>
      <c r="C6" s="128">
        <f>B6*(1+Assumptions!C$4)</f>
        <v>2940</v>
      </c>
      <c r="D6" s="128">
        <f>C6*(1+Assumptions!D$4)</f>
        <v>3087</v>
      </c>
      <c r="E6" s="128">
        <f>D6*(1+Assumptions!E$4)</f>
        <v>3241.3500000000004</v>
      </c>
      <c r="F6" s="128">
        <f>E6*(1+Assumptions!F$4)</f>
        <v>3403.4175000000005</v>
      </c>
      <c r="G6" s="124"/>
      <c r="H6" s="124"/>
      <c r="I6" s="124"/>
      <c r="J6" s="124"/>
      <c r="K6" s="124"/>
    </row>
    <row r="7" spans="1:61" ht="15.6" x14ac:dyDescent="0.6">
      <c r="A7" s="131" t="str">
        <f>Assumptions!A52</f>
        <v>Kitchen Staff</v>
      </c>
      <c r="B7" s="128">
        <f>Assumptions!B52</f>
        <v>2500</v>
      </c>
      <c r="C7" s="128">
        <f>B7*(1+Assumptions!C$4)</f>
        <v>2625</v>
      </c>
      <c r="D7" s="128">
        <f>C7*(1+Assumptions!D$4)</f>
        <v>2756.25</v>
      </c>
      <c r="E7" s="128">
        <f>D7*(1+Assumptions!E$4)</f>
        <v>2894.0625</v>
      </c>
      <c r="F7" s="128">
        <f>E7*(1+Assumptions!F$4)</f>
        <v>3038.765625</v>
      </c>
      <c r="G7" s="124"/>
      <c r="H7" s="124"/>
      <c r="I7" s="124"/>
      <c r="J7" s="124"/>
      <c r="K7" s="124"/>
    </row>
    <row r="8" spans="1:61" ht="15.6" x14ac:dyDescent="0.6">
      <c r="A8" s="131" t="str">
        <f>Assumptions!A53</f>
        <v>Server</v>
      </c>
      <c r="B8" s="128">
        <f>Assumptions!B53</f>
        <v>1800</v>
      </c>
      <c r="C8" s="128">
        <f>B8*(1+Assumptions!C$4)</f>
        <v>1890</v>
      </c>
      <c r="D8" s="128">
        <f>C8*(1+Assumptions!D$4)</f>
        <v>1984.5</v>
      </c>
      <c r="E8" s="128">
        <f>D8*(1+Assumptions!E$4)</f>
        <v>2083.7249999999999</v>
      </c>
      <c r="F8" s="128">
        <f>E8*(1+Assumptions!F$4)</f>
        <v>2187.9112500000001</v>
      </c>
      <c r="G8" s="124"/>
      <c r="H8" s="124"/>
      <c r="I8" s="124"/>
      <c r="J8" s="124"/>
      <c r="K8" s="124"/>
    </row>
    <row r="9" spans="1:61" ht="15.6" x14ac:dyDescent="0.6">
      <c r="A9" s="131" t="str">
        <f>Assumptions!A54</f>
        <v>Bartender</v>
      </c>
      <c r="B9" s="128">
        <f>Assumptions!B54</f>
        <v>2200</v>
      </c>
      <c r="C9" s="128">
        <f>B9*(1+Assumptions!C$4)</f>
        <v>2310</v>
      </c>
      <c r="D9" s="128">
        <f>C9*(1+Assumptions!D$4)</f>
        <v>2425.5</v>
      </c>
      <c r="E9" s="128">
        <f>D9*(1+Assumptions!E$4)</f>
        <v>2546.7750000000001</v>
      </c>
      <c r="F9" s="128">
        <f>E9*(1+Assumptions!F$4)</f>
        <v>2674.11375</v>
      </c>
      <c r="G9" s="124"/>
      <c r="H9" s="124"/>
      <c r="I9" s="124"/>
      <c r="J9" s="124"/>
      <c r="K9" s="124"/>
    </row>
    <row r="10" spans="1:61" ht="15.6" x14ac:dyDescent="0.6">
      <c r="A10" s="131" t="str">
        <f>Assumptions!A55</f>
        <v>Host/Hostess</v>
      </c>
      <c r="B10" s="128">
        <f>Assumptions!B55</f>
        <v>1800</v>
      </c>
      <c r="C10" s="128">
        <f>B10*(1+Assumptions!C$4)</f>
        <v>1890</v>
      </c>
      <c r="D10" s="128">
        <f>C10*(1+Assumptions!D$4)</f>
        <v>1984.5</v>
      </c>
      <c r="E10" s="128">
        <f>D10*(1+Assumptions!E$4)</f>
        <v>2083.7249999999999</v>
      </c>
      <c r="F10" s="128">
        <f>E10*(1+Assumptions!F$4)</f>
        <v>2187.9112500000001</v>
      </c>
      <c r="G10" s="124"/>
      <c r="H10" s="124"/>
      <c r="I10" s="124"/>
      <c r="J10" s="124"/>
      <c r="K10" s="124"/>
    </row>
    <row r="11" spans="1:61" ht="15.6" x14ac:dyDescent="0.6">
      <c r="A11" s="131" t="str">
        <f>Assumptions!A56</f>
        <v>Dishwasher</v>
      </c>
      <c r="B11" s="128">
        <f>Assumptions!B56</f>
        <v>1500</v>
      </c>
      <c r="C11" s="128">
        <f>B11*(1+Assumptions!C$4)</f>
        <v>1575</v>
      </c>
      <c r="D11" s="128">
        <f>C11*(1+Assumptions!D$4)</f>
        <v>1653.75</v>
      </c>
      <c r="E11" s="128">
        <f>D11*(1+Assumptions!E$4)</f>
        <v>1736.4375</v>
      </c>
      <c r="F11" s="128">
        <f>E11*(1+Assumptions!F$4)</f>
        <v>1823.2593750000001</v>
      </c>
      <c r="G11" s="124"/>
      <c r="H11" s="124"/>
      <c r="I11" s="124"/>
      <c r="J11" s="124"/>
      <c r="K11" s="124"/>
    </row>
    <row r="12" spans="1:61" ht="15.6" x14ac:dyDescent="0.6">
      <c r="A12" s="53" t="s">
        <v>47</v>
      </c>
      <c r="B12" s="129">
        <f>SUM(B3:B11)</f>
        <v>20400</v>
      </c>
      <c r="C12" s="129">
        <f>SUM(C3:C11)</f>
        <v>21420</v>
      </c>
      <c r="D12" s="129">
        <f>SUM(D3:D11)</f>
        <v>22491</v>
      </c>
      <c r="E12" s="129">
        <f>SUM(E3:E11)</f>
        <v>23615.55</v>
      </c>
      <c r="F12" s="129">
        <f>SUM(F3:F11)</f>
        <v>24796.327500000007</v>
      </c>
    </row>
    <row r="16" spans="1:61" ht="16.8" x14ac:dyDescent="0.65">
      <c r="A16" s="119" t="s">
        <v>154</v>
      </c>
      <c r="B16" s="79" t="s">
        <v>21</v>
      </c>
      <c r="C16" s="79" t="s">
        <v>22</v>
      </c>
      <c r="D16" s="79" t="s">
        <v>23</v>
      </c>
      <c r="E16" s="79" t="s">
        <v>24</v>
      </c>
      <c r="F16" s="79" t="s">
        <v>25</v>
      </c>
      <c r="G16" s="79" t="s">
        <v>26</v>
      </c>
      <c r="H16" s="79" t="s">
        <v>27</v>
      </c>
      <c r="I16" s="79" t="s">
        <v>28</v>
      </c>
      <c r="J16" s="79" t="s">
        <v>29</v>
      </c>
      <c r="K16" s="79" t="s">
        <v>30</v>
      </c>
      <c r="L16" s="79" t="s">
        <v>31</v>
      </c>
      <c r="M16" s="79" t="s">
        <v>32</v>
      </c>
      <c r="N16" s="79" t="s">
        <v>54</v>
      </c>
      <c r="O16" s="79" t="s">
        <v>55</v>
      </c>
      <c r="P16" s="79" t="s">
        <v>56</v>
      </c>
      <c r="Q16" s="79" t="s">
        <v>57</v>
      </c>
      <c r="R16" s="79" t="s">
        <v>58</v>
      </c>
      <c r="S16" s="79" t="s">
        <v>59</v>
      </c>
      <c r="T16" s="79" t="s">
        <v>60</v>
      </c>
      <c r="U16" s="79" t="s">
        <v>61</v>
      </c>
      <c r="V16" s="79" t="s">
        <v>62</v>
      </c>
      <c r="W16" s="79" t="s">
        <v>63</v>
      </c>
      <c r="X16" s="79" t="s">
        <v>64</v>
      </c>
      <c r="Y16" s="79" t="s">
        <v>65</v>
      </c>
      <c r="Z16" s="79" t="s">
        <v>66</v>
      </c>
      <c r="AA16" s="79" t="s">
        <v>67</v>
      </c>
      <c r="AB16" s="79" t="s">
        <v>68</v>
      </c>
      <c r="AC16" s="79" t="s">
        <v>69</v>
      </c>
      <c r="AD16" s="79" t="s">
        <v>70</v>
      </c>
      <c r="AE16" s="79" t="s">
        <v>71</v>
      </c>
      <c r="AF16" s="79" t="s">
        <v>72</v>
      </c>
      <c r="AG16" s="79" t="s">
        <v>73</v>
      </c>
      <c r="AH16" s="79" t="s">
        <v>74</v>
      </c>
      <c r="AI16" s="79" t="s">
        <v>75</v>
      </c>
      <c r="AJ16" s="79" t="s">
        <v>76</v>
      </c>
      <c r="AK16" s="79" t="s">
        <v>77</v>
      </c>
      <c r="AL16" s="79" t="s">
        <v>78</v>
      </c>
      <c r="AM16" s="79" t="s">
        <v>79</v>
      </c>
      <c r="AN16" s="79" t="s">
        <v>80</v>
      </c>
      <c r="AO16" s="79" t="s">
        <v>81</v>
      </c>
      <c r="AP16" s="79" t="s">
        <v>82</v>
      </c>
      <c r="AQ16" s="79" t="s">
        <v>83</v>
      </c>
      <c r="AR16" s="79" t="s">
        <v>84</v>
      </c>
      <c r="AS16" s="79" t="s">
        <v>85</v>
      </c>
      <c r="AT16" s="79" t="s">
        <v>86</v>
      </c>
      <c r="AU16" s="79" t="s">
        <v>87</v>
      </c>
      <c r="AV16" s="79" t="s">
        <v>88</v>
      </c>
      <c r="AW16" s="79" t="s">
        <v>89</v>
      </c>
      <c r="AX16" s="79" t="s">
        <v>90</v>
      </c>
      <c r="AY16" s="79" t="s">
        <v>91</v>
      </c>
      <c r="AZ16" s="79" t="s">
        <v>92</v>
      </c>
      <c r="BA16" s="79" t="s">
        <v>93</v>
      </c>
      <c r="BB16" s="79" t="s">
        <v>94</v>
      </c>
      <c r="BC16" s="79" t="s">
        <v>95</v>
      </c>
      <c r="BD16" s="79" t="s">
        <v>96</v>
      </c>
      <c r="BE16" s="79" t="s">
        <v>97</v>
      </c>
      <c r="BF16" s="79" t="s">
        <v>98</v>
      </c>
      <c r="BG16" s="79" t="s">
        <v>99</v>
      </c>
      <c r="BH16" s="79" t="s">
        <v>100</v>
      </c>
      <c r="BI16" s="79" t="s">
        <v>101</v>
      </c>
    </row>
    <row r="17" spans="1:61" ht="15.6" x14ac:dyDescent="0.6">
      <c r="A17" s="120" t="str">
        <f>Assumptions!A48</f>
        <v>Executive Chef</v>
      </c>
      <c r="B17" s="103">
        <f>Assumptions!$C48</f>
        <v>1</v>
      </c>
      <c r="C17" s="103">
        <f>Assumptions!$C48</f>
        <v>1</v>
      </c>
      <c r="D17" s="103">
        <f>Assumptions!$C48</f>
        <v>1</v>
      </c>
      <c r="E17" s="103">
        <f>Assumptions!$C48</f>
        <v>1</v>
      </c>
      <c r="F17" s="103">
        <f>Assumptions!$C48</f>
        <v>1</v>
      </c>
      <c r="G17" s="103">
        <f>Assumptions!$C48</f>
        <v>1</v>
      </c>
      <c r="H17" s="103">
        <f>Assumptions!$C48</f>
        <v>1</v>
      </c>
      <c r="I17" s="103">
        <f>Assumptions!$C48</f>
        <v>1</v>
      </c>
      <c r="J17" s="103">
        <f>Assumptions!$C48</f>
        <v>1</v>
      </c>
      <c r="K17" s="103">
        <f>Assumptions!$C48</f>
        <v>1</v>
      </c>
      <c r="L17" s="103">
        <f>Assumptions!$C48</f>
        <v>1</v>
      </c>
      <c r="M17" s="103">
        <f>Assumptions!$C48</f>
        <v>1</v>
      </c>
      <c r="N17" s="103">
        <f>Assumptions!$D48</f>
        <v>1</v>
      </c>
      <c r="O17" s="103">
        <f>Assumptions!$D48</f>
        <v>1</v>
      </c>
      <c r="P17" s="103">
        <f>Assumptions!$D48</f>
        <v>1</v>
      </c>
      <c r="Q17" s="103">
        <f>Assumptions!$D48</f>
        <v>1</v>
      </c>
      <c r="R17" s="103">
        <f>Assumptions!$D48</f>
        <v>1</v>
      </c>
      <c r="S17" s="103">
        <f>Assumptions!$D48</f>
        <v>1</v>
      </c>
      <c r="T17" s="103">
        <f>Assumptions!$D48</f>
        <v>1</v>
      </c>
      <c r="U17" s="103">
        <f>Assumptions!$D48</f>
        <v>1</v>
      </c>
      <c r="V17" s="103">
        <f>Assumptions!$D48</f>
        <v>1</v>
      </c>
      <c r="W17" s="103">
        <f>Assumptions!$D48</f>
        <v>1</v>
      </c>
      <c r="X17" s="103">
        <f>Assumptions!$D48</f>
        <v>1</v>
      </c>
      <c r="Y17" s="103">
        <f>Assumptions!$D48</f>
        <v>1</v>
      </c>
      <c r="Z17" s="103">
        <f>Assumptions!$E48</f>
        <v>1</v>
      </c>
      <c r="AA17" s="103">
        <f>Assumptions!$E48</f>
        <v>1</v>
      </c>
      <c r="AB17" s="103">
        <f>Assumptions!$E48</f>
        <v>1</v>
      </c>
      <c r="AC17" s="103">
        <f>Assumptions!$E48</f>
        <v>1</v>
      </c>
      <c r="AD17" s="103">
        <f>Assumptions!$E48</f>
        <v>1</v>
      </c>
      <c r="AE17" s="103">
        <f>Assumptions!$E48</f>
        <v>1</v>
      </c>
      <c r="AF17" s="103">
        <f>Assumptions!$E48</f>
        <v>1</v>
      </c>
      <c r="AG17" s="103">
        <f>Assumptions!$E48</f>
        <v>1</v>
      </c>
      <c r="AH17" s="103">
        <f>Assumptions!$E48</f>
        <v>1</v>
      </c>
      <c r="AI17" s="103">
        <f>Assumptions!$E48</f>
        <v>1</v>
      </c>
      <c r="AJ17" s="103">
        <f>Assumptions!$E48</f>
        <v>1</v>
      </c>
      <c r="AK17" s="103">
        <f>Assumptions!$E48</f>
        <v>1</v>
      </c>
      <c r="AL17" s="103">
        <f>Assumptions!$F48</f>
        <v>1</v>
      </c>
      <c r="AM17" s="103">
        <f>Assumptions!$F48</f>
        <v>1</v>
      </c>
      <c r="AN17" s="103">
        <f>Assumptions!$F48</f>
        <v>1</v>
      </c>
      <c r="AO17" s="103">
        <f>Assumptions!$F48</f>
        <v>1</v>
      </c>
      <c r="AP17" s="103">
        <f>Assumptions!$F48</f>
        <v>1</v>
      </c>
      <c r="AQ17" s="103">
        <f>Assumptions!$F48</f>
        <v>1</v>
      </c>
      <c r="AR17" s="103">
        <f>Assumptions!$F48</f>
        <v>1</v>
      </c>
      <c r="AS17" s="103">
        <f>Assumptions!$F48</f>
        <v>1</v>
      </c>
      <c r="AT17" s="103">
        <f>Assumptions!$F48</f>
        <v>1</v>
      </c>
      <c r="AU17" s="103">
        <f>Assumptions!$F48</f>
        <v>1</v>
      </c>
      <c r="AV17" s="103">
        <f>Assumptions!$F48</f>
        <v>1</v>
      </c>
      <c r="AW17" s="103">
        <f>Assumptions!$F48</f>
        <v>1</v>
      </c>
      <c r="AX17" s="103">
        <f>Assumptions!$G48</f>
        <v>1</v>
      </c>
      <c r="AY17" s="103">
        <f>Assumptions!$G48</f>
        <v>1</v>
      </c>
      <c r="AZ17" s="103">
        <f>Assumptions!$G48</f>
        <v>1</v>
      </c>
      <c r="BA17" s="103">
        <f>Assumptions!$G48</f>
        <v>1</v>
      </c>
      <c r="BB17" s="103">
        <f>Assumptions!$G48</f>
        <v>1</v>
      </c>
      <c r="BC17" s="103">
        <f>Assumptions!$G48</f>
        <v>1</v>
      </c>
      <c r="BD17" s="103">
        <f>Assumptions!$G48</f>
        <v>1</v>
      </c>
      <c r="BE17" s="103">
        <f>Assumptions!$G48</f>
        <v>1</v>
      </c>
      <c r="BF17" s="103">
        <f>Assumptions!$G48</f>
        <v>1</v>
      </c>
      <c r="BG17" s="103">
        <f>Assumptions!$G48</f>
        <v>1</v>
      </c>
      <c r="BH17" s="103">
        <f>Assumptions!$G48</f>
        <v>1</v>
      </c>
      <c r="BI17" s="103">
        <f>Assumptions!$G48</f>
        <v>1</v>
      </c>
    </row>
    <row r="18" spans="1:61" ht="15.6" x14ac:dyDescent="0.6">
      <c r="A18" s="120" t="str">
        <f>Assumptions!A49</f>
        <v>General Manager</v>
      </c>
      <c r="B18" s="103">
        <f>Assumptions!$C49</f>
        <v>0</v>
      </c>
      <c r="C18" s="103">
        <f>Assumptions!$C49</f>
        <v>0</v>
      </c>
      <c r="D18" s="103">
        <f>Assumptions!$C49</f>
        <v>0</v>
      </c>
      <c r="E18" s="103">
        <f>Assumptions!$C49</f>
        <v>0</v>
      </c>
      <c r="F18" s="103">
        <f>Assumptions!$C49</f>
        <v>0</v>
      </c>
      <c r="G18" s="103">
        <f>Assumptions!$C49</f>
        <v>0</v>
      </c>
      <c r="H18" s="103">
        <f>Assumptions!$C49</f>
        <v>0</v>
      </c>
      <c r="I18" s="103">
        <f>Assumptions!$C49</f>
        <v>0</v>
      </c>
      <c r="J18" s="103">
        <f>Assumptions!$C49</f>
        <v>0</v>
      </c>
      <c r="K18" s="103">
        <f>Assumptions!$C49</f>
        <v>0</v>
      </c>
      <c r="L18" s="103">
        <f>Assumptions!$C49</f>
        <v>0</v>
      </c>
      <c r="M18" s="103">
        <f>Assumptions!$C49</f>
        <v>0</v>
      </c>
      <c r="N18" s="103">
        <f>Assumptions!$D49</f>
        <v>0</v>
      </c>
      <c r="O18" s="103">
        <f>Assumptions!$D49</f>
        <v>0</v>
      </c>
      <c r="P18" s="103">
        <f>Assumptions!$D49</f>
        <v>0</v>
      </c>
      <c r="Q18" s="103">
        <f>Assumptions!$D49</f>
        <v>0</v>
      </c>
      <c r="R18" s="103">
        <f>Assumptions!$D49</f>
        <v>0</v>
      </c>
      <c r="S18" s="103">
        <f>Assumptions!$D49</f>
        <v>0</v>
      </c>
      <c r="T18" s="103">
        <f>Assumptions!$D49</f>
        <v>0</v>
      </c>
      <c r="U18" s="103">
        <f>Assumptions!$D49</f>
        <v>0</v>
      </c>
      <c r="V18" s="103">
        <f>Assumptions!$D49</f>
        <v>0</v>
      </c>
      <c r="W18" s="103">
        <f>Assumptions!$D49</f>
        <v>0</v>
      </c>
      <c r="X18" s="103">
        <f>Assumptions!$D49</f>
        <v>0</v>
      </c>
      <c r="Y18" s="103">
        <f>Assumptions!$D49</f>
        <v>0</v>
      </c>
      <c r="Z18" s="103">
        <f>Assumptions!$E49</f>
        <v>0</v>
      </c>
      <c r="AA18" s="103">
        <f>Assumptions!$E49</f>
        <v>0</v>
      </c>
      <c r="AB18" s="103">
        <f>Assumptions!$E49</f>
        <v>0</v>
      </c>
      <c r="AC18" s="103">
        <f>Assumptions!$E49</f>
        <v>0</v>
      </c>
      <c r="AD18" s="103">
        <f>Assumptions!$E49</f>
        <v>0</v>
      </c>
      <c r="AE18" s="103">
        <f>Assumptions!$E49</f>
        <v>0</v>
      </c>
      <c r="AF18" s="103">
        <f>Assumptions!$E49</f>
        <v>0</v>
      </c>
      <c r="AG18" s="103">
        <f>Assumptions!$E49</f>
        <v>0</v>
      </c>
      <c r="AH18" s="103">
        <f>Assumptions!$E49</f>
        <v>0</v>
      </c>
      <c r="AI18" s="103">
        <f>Assumptions!$E49</f>
        <v>0</v>
      </c>
      <c r="AJ18" s="103">
        <f>Assumptions!$E49</f>
        <v>0</v>
      </c>
      <c r="AK18" s="103">
        <f>Assumptions!$E49</f>
        <v>0</v>
      </c>
      <c r="AL18" s="103">
        <f>Assumptions!$F49</f>
        <v>0</v>
      </c>
      <c r="AM18" s="103">
        <f>Assumptions!$F49</f>
        <v>0</v>
      </c>
      <c r="AN18" s="103">
        <f>Assumptions!$F49</f>
        <v>0</v>
      </c>
      <c r="AO18" s="103">
        <f>Assumptions!$F49</f>
        <v>0</v>
      </c>
      <c r="AP18" s="103">
        <f>Assumptions!$F49</f>
        <v>0</v>
      </c>
      <c r="AQ18" s="103">
        <f>Assumptions!$F49</f>
        <v>0</v>
      </c>
      <c r="AR18" s="103">
        <f>Assumptions!$F49</f>
        <v>0</v>
      </c>
      <c r="AS18" s="103">
        <f>Assumptions!$F49</f>
        <v>0</v>
      </c>
      <c r="AT18" s="103">
        <f>Assumptions!$F49</f>
        <v>0</v>
      </c>
      <c r="AU18" s="103">
        <f>Assumptions!$F49</f>
        <v>0</v>
      </c>
      <c r="AV18" s="103">
        <f>Assumptions!$F49</f>
        <v>0</v>
      </c>
      <c r="AW18" s="103">
        <f>Assumptions!$F49</f>
        <v>0</v>
      </c>
      <c r="AX18" s="103">
        <f>Assumptions!$G49</f>
        <v>0</v>
      </c>
      <c r="AY18" s="103">
        <f>Assumptions!$G49</f>
        <v>0</v>
      </c>
      <c r="AZ18" s="103">
        <f>Assumptions!$G49</f>
        <v>0</v>
      </c>
      <c r="BA18" s="103">
        <f>Assumptions!$G49</f>
        <v>0</v>
      </c>
      <c r="BB18" s="103">
        <f>Assumptions!$G49</f>
        <v>0</v>
      </c>
      <c r="BC18" s="103">
        <f>Assumptions!$G49</f>
        <v>0</v>
      </c>
      <c r="BD18" s="103">
        <f>Assumptions!$G49</f>
        <v>0</v>
      </c>
      <c r="BE18" s="103">
        <f>Assumptions!$G49</f>
        <v>0</v>
      </c>
      <c r="BF18" s="103">
        <f>Assumptions!$G49</f>
        <v>0</v>
      </c>
      <c r="BG18" s="103">
        <f>Assumptions!$G49</f>
        <v>0</v>
      </c>
      <c r="BH18" s="103">
        <f>Assumptions!$G49</f>
        <v>0</v>
      </c>
      <c r="BI18" s="103">
        <f>Assumptions!$G49</f>
        <v>0</v>
      </c>
    </row>
    <row r="19" spans="1:61" ht="15.6" x14ac:dyDescent="0.6">
      <c r="A19" s="120" t="str">
        <f>Assumptions!A50</f>
        <v>Head Chef</v>
      </c>
      <c r="B19" s="103">
        <f>Assumptions!$C50</f>
        <v>1</v>
      </c>
      <c r="C19" s="103">
        <f>Assumptions!$C50</f>
        <v>1</v>
      </c>
      <c r="D19" s="103">
        <f>Assumptions!$C50</f>
        <v>1</v>
      </c>
      <c r="E19" s="103">
        <f>Assumptions!$C50</f>
        <v>1</v>
      </c>
      <c r="F19" s="103">
        <f>Assumptions!$C50</f>
        <v>1</v>
      </c>
      <c r="G19" s="103">
        <f>Assumptions!$C50</f>
        <v>1</v>
      </c>
      <c r="H19" s="103">
        <f>Assumptions!$C50</f>
        <v>1</v>
      </c>
      <c r="I19" s="103">
        <f>Assumptions!$C50</f>
        <v>1</v>
      </c>
      <c r="J19" s="103">
        <f>Assumptions!$C50</f>
        <v>1</v>
      </c>
      <c r="K19" s="103">
        <f>Assumptions!$C50</f>
        <v>1</v>
      </c>
      <c r="L19" s="103">
        <f>Assumptions!$C50</f>
        <v>1</v>
      </c>
      <c r="M19" s="103">
        <f>Assumptions!$C50</f>
        <v>1</v>
      </c>
      <c r="N19" s="103">
        <f>Assumptions!$D50</f>
        <v>1</v>
      </c>
      <c r="O19" s="103">
        <f>Assumptions!$D50</f>
        <v>1</v>
      </c>
      <c r="P19" s="103">
        <f>Assumptions!$D50</f>
        <v>1</v>
      </c>
      <c r="Q19" s="103">
        <f>Assumptions!$D50</f>
        <v>1</v>
      </c>
      <c r="R19" s="103">
        <f>Assumptions!$D50</f>
        <v>1</v>
      </c>
      <c r="S19" s="103">
        <f>Assumptions!$D50</f>
        <v>1</v>
      </c>
      <c r="T19" s="103">
        <f>Assumptions!$D50</f>
        <v>1</v>
      </c>
      <c r="U19" s="103">
        <f>Assumptions!$D50</f>
        <v>1</v>
      </c>
      <c r="V19" s="103">
        <f>Assumptions!$D50</f>
        <v>1</v>
      </c>
      <c r="W19" s="103">
        <f>Assumptions!$D50</f>
        <v>1</v>
      </c>
      <c r="X19" s="103">
        <f>Assumptions!$D50</f>
        <v>1</v>
      </c>
      <c r="Y19" s="103">
        <f>Assumptions!$D50</f>
        <v>1</v>
      </c>
      <c r="Z19" s="103">
        <f>Assumptions!$E50</f>
        <v>1</v>
      </c>
      <c r="AA19" s="103">
        <f>Assumptions!$E50</f>
        <v>1</v>
      </c>
      <c r="AB19" s="103">
        <f>Assumptions!$E50</f>
        <v>1</v>
      </c>
      <c r="AC19" s="103">
        <f>Assumptions!$E50</f>
        <v>1</v>
      </c>
      <c r="AD19" s="103">
        <f>Assumptions!$E50</f>
        <v>1</v>
      </c>
      <c r="AE19" s="103">
        <f>Assumptions!$E50</f>
        <v>1</v>
      </c>
      <c r="AF19" s="103">
        <f>Assumptions!$E50</f>
        <v>1</v>
      </c>
      <c r="AG19" s="103">
        <f>Assumptions!$E50</f>
        <v>1</v>
      </c>
      <c r="AH19" s="103">
        <f>Assumptions!$E50</f>
        <v>1</v>
      </c>
      <c r="AI19" s="103">
        <f>Assumptions!$E50</f>
        <v>1</v>
      </c>
      <c r="AJ19" s="103">
        <f>Assumptions!$E50</f>
        <v>1</v>
      </c>
      <c r="AK19" s="103">
        <f>Assumptions!$E50</f>
        <v>1</v>
      </c>
      <c r="AL19" s="103">
        <f>Assumptions!$F50</f>
        <v>1</v>
      </c>
      <c r="AM19" s="103">
        <f>Assumptions!$F50</f>
        <v>1</v>
      </c>
      <c r="AN19" s="103">
        <f>Assumptions!$F50</f>
        <v>1</v>
      </c>
      <c r="AO19" s="103">
        <f>Assumptions!$F50</f>
        <v>1</v>
      </c>
      <c r="AP19" s="103">
        <f>Assumptions!$F50</f>
        <v>1</v>
      </c>
      <c r="AQ19" s="103">
        <f>Assumptions!$F50</f>
        <v>1</v>
      </c>
      <c r="AR19" s="103">
        <f>Assumptions!$F50</f>
        <v>1</v>
      </c>
      <c r="AS19" s="103">
        <f>Assumptions!$F50</f>
        <v>1</v>
      </c>
      <c r="AT19" s="103">
        <f>Assumptions!$F50</f>
        <v>1</v>
      </c>
      <c r="AU19" s="103">
        <f>Assumptions!$F50</f>
        <v>1</v>
      </c>
      <c r="AV19" s="103">
        <f>Assumptions!$F50</f>
        <v>1</v>
      </c>
      <c r="AW19" s="103">
        <f>Assumptions!$F50</f>
        <v>1</v>
      </c>
      <c r="AX19" s="103">
        <f>Assumptions!$G50</f>
        <v>1</v>
      </c>
      <c r="AY19" s="103">
        <f>Assumptions!$G50</f>
        <v>1</v>
      </c>
      <c r="AZ19" s="103">
        <f>Assumptions!$G50</f>
        <v>1</v>
      </c>
      <c r="BA19" s="103">
        <f>Assumptions!$G50</f>
        <v>1</v>
      </c>
      <c r="BB19" s="103">
        <f>Assumptions!$G50</f>
        <v>1</v>
      </c>
      <c r="BC19" s="103">
        <f>Assumptions!$G50</f>
        <v>1</v>
      </c>
      <c r="BD19" s="103">
        <f>Assumptions!$G50</f>
        <v>1</v>
      </c>
      <c r="BE19" s="103">
        <f>Assumptions!$G50</f>
        <v>1</v>
      </c>
      <c r="BF19" s="103">
        <f>Assumptions!$G50</f>
        <v>1</v>
      </c>
      <c r="BG19" s="103">
        <f>Assumptions!$G50</f>
        <v>1</v>
      </c>
      <c r="BH19" s="103">
        <f>Assumptions!$G50</f>
        <v>1</v>
      </c>
      <c r="BI19" s="103">
        <f>Assumptions!$G50</f>
        <v>1</v>
      </c>
    </row>
    <row r="20" spans="1:61" ht="15.6" x14ac:dyDescent="0.6">
      <c r="A20" s="120" t="str">
        <f>Assumptions!A51</f>
        <v>Sous Chef</v>
      </c>
      <c r="B20" s="103">
        <f>Assumptions!$C51</f>
        <v>1</v>
      </c>
      <c r="C20" s="103">
        <f>Assumptions!$C51</f>
        <v>1</v>
      </c>
      <c r="D20" s="103">
        <f>Assumptions!$C51</f>
        <v>1</v>
      </c>
      <c r="E20" s="103">
        <f>Assumptions!$C51</f>
        <v>1</v>
      </c>
      <c r="F20" s="103">
        <f>Assumptions!$C51</f>
        <v>1</v>
      </c>
      <c r="G20" s="103">
        <f>Assumptions!$C51</f>
        <v>1</v>
      </c>
      <c r="H20" s="103">
        <f>Assumptions!$C51</f>
        <v>1</v>
      </c>
      <c r="I20" s="103">
        <f>Assumptions!$C51</f>
        <v>1</v>
      </c>
      <c r="J20" s="103">
        <f>Assumptions!$C51</f>
        <v>1</v>
      </c>
      <c r="K20" s="103">
        <f>Assumptions!$C51</f>
        <v>1</v>
      </c>
      <c r="L20" s="103">
        <f>Assumptions!$C51</f>
        <v>1</v>
      </c>
      <c r="M20" s="103">
        <f>Assumptions!$C51</f>
        <v>1</v>
      </c>
      <c r="N20" s="103">
        <f>Assumptions!$D51</f>
        <v>1</v>
      </c>
      <c r="O20" s="103">
        <f>Assumptions!$D51</f>
        <v>1</v>
      </c>
      <c r="P20" s="103">
        <f>Assumptions!$D51</f>
        <v>1</v>
      </c>
      <c r="Q20" s="103">
        <f>Assumptions!$D51</f>
        <v>1</v>
      </c>
      <c r="R20" s="103">
        <f>Assumptions!$D51</f>
        <v>1</v>
      </c>
      <c r="S20" s="103">
        <f>Assumptions!$D51</f>
        <v>1</v>
      </c>
      <c r="T20" s="103">
        <f>Assumptions!$D51</f>
        <v>1</v>
      </c>
      <c r="U20" s="103">
        <f>Assumptions!$D51</f>
        <v>1</v>
      </c>
      <c r="V20" s="103">
        <f>Assumptions!$D51</f>
        <v>1</v>
      </c>
      <c r="W20" s="103">
        <f>Assumptions!$D51</f>
        <v>1</v>
      </c>
      <c r="X20" s="103">
        <f>Assumptions!$D51</f>
        <v>1</v>
      </c>
      <c r="Y20" s="103">
        <f>Assumptions!$D51</f>
        <v>1</v>
      </c>
      <c r="Z20" s="103">
        <f>Assumptions!$E51</f>
        <v>1</v>
      </c>
      <c r="AA20" s="103">
        <f>Assumptions!$E51</f>
        <v>1</v>
      </c>
      <c r="AB20" s="103">
        <f>Assumptions!$E51</f>
        <v>1</v>
      </c>
      <c r="AC20" s="103">
        <f>Assumptions!$E51</f>
        <v>1</v>
      </c>
      <c r="AD20" s="103">
        <f>Assumptions!$E51</f>
        <v>1</v>
      </c>
      <c r="AE20" s="103">
        <f>Assumptions!$E51</f>
        <v>1</v>
      </c>
      <c r="AF20" s="103">
        <f>Assumptions!$E51</f>
        <v>1</v>
      </c>
      <c r="AG20" s="103">
        <f>Assumptions!$E51</f>
        <v>1</v>
      </c>
      <c r="AH20" s="103">
        <f>Assumptions!$E51</f>
        <v>1</v>
      </c>
      <c r="AI20" s="103">
        <f>Assumptions!$E51</f>
        <v>1</v>
      </c>
      <c r="AJ20" s="103">
        <f>Assumptions!$E51</f>
        <v>1</v>
      </c>
      <c r="AK20" s="103">
        <f>Assumptions!$E51</f>
        <v>1</v>
      </c>
      <c r="AL20" s="103">
        <f>Assumptions!$F51</f>
        <v>1</v>
      </c>
      <c r="AM20" s="103">
        <f>Assumptions!$F51</f>
        <v>1</v>
      </c>
      <c r="AN20" s="103">
        <f>Assumptions!$F51</f>
        <v>1</v>
      </c>
      <c r="AO20" s="103">
        <f>Assumptions!$F51</f>
        <v>1</v>
      </c>
      <c r="AP20" s="103">
        <f>Assumptions!$F51</f>
        <v>1</v>
      </c>
      <c r="AQ20" s="103">
        <f>Assumptions!$F51</f>
        <v>1</v>
      </c>
      <c r="AR20" s="103">
        <f>Assumptions!$F51</f>
        <v>1</v>
      </c>
      <c r="AS20" s="103">
        <f>Assumptions!$F51</f>
        <v>1</v>
      </c>
      <c r="AT20" s="103">
        <f>Assumptions!$F51</f>
        <v>1</v>
      </c>
      <c r="AU20" s="103">
        <f>Assumptions!$F51</f>
        <v>1</v>
      </c>
      <c r="AV20" s="103">
        <f>Assumptions!$F51</f>
        <v>1</v>
      </c>
      <c r="AW20" s="103">
        <f>Assumptions!$F51</f>
        <v>1</v>
      </c>
      <c r="AX20" s="103">
        <f>Assumptions!$G51</f>
        <v>1</v>
      </c>
      <c r="AY20" s="103">
        <f>Assumptions!$G51</f>
        <v>1</v>
      </c>
      <c r="AZ20" s="103">
        <f>Assumptions!$G51</f>
        <v>1</v>
      </c>
      <c r="BA20" s="103">
        <f>Assumptions!$G51</f>
        <v>1</v>
      </c>
      <c r="BB20" s="103">
        <f>Assumptions!$G51</f>
        <v>1</v>
      </c>
      <c r="BC20" s="103">
        <f>Assumptions!$G51</f>
        <v>1</v>
      </c>
      <c r="BD20" s="103">
        <f>Assumptions!$G51</f>
        <v>1</v>
      </c>
      <c r="BE20" s="103">
        <f>Assumptions!$G51</f>
        <v>1</v>
      </c>
      <c r="BF20" s="103">
        <f>Assumptions!$G51</f>
        <v>1</v>
      </c>
      <c r="BG20" s="103">
        <f>Assumptions!$G51</f>
        <v>1</v>
      </c>
      <c r="BH20" s="103">
        <f>Assumptions!$G51</f>
        <v>1</v>
      </c>
      <c r="BI20" s="103">
        <f>Assumptions!$G51</f>
        <v>1</v>
      </c>
    </row>
    <row r="21" spans="1:61" ht="15.6" x14ac:dyDescent="0.6">
      <c r="A21" s="120" t="str">
        <f>Assumptions!A52</f>
        <v>Kitchen Staff</v>
      </c>
      <c r="B21" s="103">
        <f>Assumptions!$C52</f>
        <v>1</v>
      </c>
      <c r="C21" s="103">
        <f>Assumptions!$C52</f>
        <v>1</v>
      </c>
      <c r="D21" s="103">
        <f>Assumptions!$C52</f>
        <v>1</v>
      </c>
      <c r="E21" s="103">
        <f>Assumptions!$C52</f>
        <v>1</v>
      </c>
      <c r="F21" s="103">
        <f>Assumptions!$C52</f>
        <v>1</v>
      </c>
      <c r="G21" s="103">
        <f>Assumptions!$C52</f>
        <v>1</v>
      </c>
      <c r="H21" s="103">
        <f>Assumptions!$C52</f>
        <v>1</v>
      </c>
      <c r="I21" s="103">
        <f>Assumptions!$C52</f>
        <v>1</v>
      </c>
      <c r="J21" s="103">
        <f>Assumptions!$C52</f>
        <v>1</v>
      </c>
      <c r="K21" s="103">
        <f>Assumptions!$C52</f>
        <v>1</v>
      </c>
      <c r="L21" s="103">
        <f>Assumptions!$C52</f>
        <v>1</v>
      </c>
      <c r="M21" s="103">
        <f>Assumptions!$C52</f>
        <v>1</v>
      </c>
      <c r="N21" s="103">
        <f>Assumptions!$D52</f>
        <v>1</v>
      </c>
      <c r="O21" s="103">
        <f>Assumptions!$D52</f>
        <v>1</v>
      </c>
      <c r="P21" s="103">
        <f>Assumptions!$D52</f>
        <v>1</v>
      </c>
      <c r="Q21" s="103">
        <f>Assumptions!$D52</f>
        <v>1</v>
      </c>
      <c r="R21" s="103">
        <f>Assumptions!$D52</f>
        <v>1</v>
      </c>
      <c r="S21" s="103">
        <f>Assumptions!$D52</f>
        <v>1</v>
      </c>
      <c r="T21" s="103">
        <f>Assumptions!$D52</f>
        <v>1</v>
      </c>
      <c r="U21" s="103">
        <f>Assumptions!$D52</f>
        <v>1</v>
      </c>
      <c r="V21" s="103">
        <f>Assumptions!$D52</f>
        <v>1</v>
      </c>
      <c r="W21" s="103">
        <f>Assumptions!$D52</f>
        <v>1</v>
      </c>
      <c r="X21" s="103">
        <f>Assumptions!$D52</f>
        <v>1</v>
      </c>
      <c r="Y21" s="103">
        <f>Assumptions!$D52</f>
        <v>1</v>
      </c>
      <c r="Z21" s="103">
        <f>Assumptions!$E52</f>
        <v>1</v>
      </c>
      <c r="AA21" s="103">
        <f>Assumptions!$E52</f>
        <v>1</v>
      </c>
      <c r="AB21" s="103">
        <f>Assumptions!$E52</f>
        <v>1</v>
      </c>
      <c r="AC21" s="103">
        <f>Assumptions!$E52</f>
        <v>1</v>
      </c>
      <c r="AD21" s="103">
        <f>Assumptions!$E52</f>
        <v>1</v>
      </c>
      <c r="AE21" s="103">
        <f>Assumptions!$E52</f>
        <v>1</v>
      </c>
      <c r="AF21" s="103">
        <f>Assumptions!$E52</f>
        <v>1</v>
      </c>
      <c r="AG21" s="103">
        <f>Assumptions!$E52</f>
        <v>1</v>
      </c>
      <c r="AH21" s="103">
        <f>Assumptions!$E52</f>
        <v>1</v>
      </c>
      <c r="AI21" s="103">
        <f>Assumptions!$E52</f>
        <v>1</v>
      </c>
      <c r="AJ21" s="103">
        <f>Assumptions!$E52</f>
        <v>1</v>
      </c>
      <c r="AK21" s="103">
        <f>Assumptions!$E52</f>
        <v>1</v>
      </c>
      <c r="AL21" s="103">
        <f>Assumptions!$F52</f>
        <v>1</v>
      </c>
      <c r="AM21" s="103">
        <f>Assumptions!$F52</f>
        <v>1</v>
      </c>
      <c r="AN21" s="103">
        <f>Assumptions!$F52</f>
        <v>1</v>
      </c>
      <c r="AO21" s="103">
        <f>Assumptions!$F52</f>
        <v>1</v>
      </c>
      <c r="AP21" s="103">
        <f>Assumptions!$F52</f>
        <v>1</v>
      </c>
      <c r="AQ21" s="103">
        <f>Assumptions!$F52</f>
        <v>1</v>
      </c>
      <c r="AR21" s="103">
        <f>Assumptions!$F52</f>
        <v>1</v>
      </c>
      <c r="AS21" s="103">
        <f>Assumptions!$F52</f>
        <v>1</v>
      </c>
      <c r="AT21" s="103">
        <f>Assumptions!$F52</f>
        <v>1</v>
      </c>
      <c r="AU21" s="103">
        <f>Assumptions!$F52</f>
        <v>1</v>
      </c>
      <c r="AV21" s="103">
        <f>Assumptions!$F52</f>
        <v>1</v>
      </c>
      <c r="AW21" s="103">
        <f>Assumptions!$F52</f>
        <v>1</v>
      </c>
      <c r="AX21" s="103">
        <f>Assumptions!$G52</f>
        <v>1</v>
      </c>
      <c r="AY21" s="103">
        <f>Assumptions!$G52</f>
        <v>1</v>
      </c>
      <c r="AZ21" s="103">
        <f>Assumptions!$G52</f>
        <v>1</v>
      </c>
      <c r="BA21" s="103">
        <f>Assumptions!$G52</f>
        <v>1</v>
      </c>
      <c r="BB21" s="103">
        <f>Assumptions!$G52</f>
        <v>1</v>
      </c>
      <c r="BC21" s="103">
        <f>Assumptions!$G52</f>
        <v>1</v>
      </c>
      <c r="BD21" s="103">
        <f>Assumptions!$G52</f>
        <v>1</v>
      </c>
      <c r="BE21" s="103">
        <f>Assumptions!$G52</f>
        <v>1</v>
      </c>
      <c r="BF21" s="103">
        <f>Assumptions!$G52</f>
        <v>1</v>
      </c>
      <c r="BG21" s="103">
        <f>Assumptions!$G52</f>
        <v>1</v>
      </c>
      <c r="BH21" s="103">
        <f>Assumptions!$G52</f>
        <v>1</v>
      </c>
      <c r="BI21" s="103">
        <f>Assumptions!$G52</f>
        <v>1</v>
      </c>
    </row>
    <row r="22" spans="1:61" ht="15.6" x14ac:dyDescent="0.6">
      <c r="A22" s="120" t="str">
        <f>Assumptions!A53</f>
        <v>Server</v>
      </c>
      <c r="B22" s="103">
        <f>Assumptions!$C53</f>
        <v>2</v>
      </c>
      <c r="C22" s="103">
        <f>Assumptions!$C53</f>
        <v>2</v>
      </c>
      <c r="D22" s="103">
        <f>Assumptions!$C53</f>
        <v>2</v>
      </c>
      <c r="E22" s="103">
        <f>Assumptions!$C53</f>
        <v>2</v>
      </c>
      <c r="F22" s="103">
        <f>Assumptions!$C53</f>
        <v>2</v>
      </c>
      <c r="G22" s="103">
        <f>Assumptions!$C53</f>
        <v>2</v>
      </c>
      <c r="H22" s="103">
        <f>Assumptions!$C53</f>
        <v>2</v>
      </c>
      <c r="I22" s="103">
        <f>Assumptions!$C53</f>
        <v>2</v>
      </c>
      <c r="J22" s="103">
        <f>Assumptions!$C53</f>
        <v>2</v>
      </c>
      <c r="K22" s="103">
        <f>Assumptions!$C53</f>
        <v>2</v>
      </c>
      <c r="L22" s="103">
        <f>Assumptions!$C53</f>
        <v>2</v>
      </c>
      <c r="M22" s="103">
        <f>Assumptions!$C53</f>
        <v>2</v>
      </c>
      <c r="N22" s="103">
        <f>Assumptions!$D53</f>
        <v>2</v>
      </c>
      <c r="O22" s="103">
        <f>Assumptions!$D53</f>
        <v>2</v>
      </c>
      <c r="P22" s="103">
        <f>Assumptions!$D53</f>
        <v>2</v>
      </c>
      <c r="Q22" s="103">
        <f>Assumptions!$D53</f>
        <v>2</v>
      </c>
      <c r="R22" s="103">
        <f>Assumptions!$D53</f>
        <v>2</v>
      </c>
      <c r="S22" s="103">
        <f>Assumptions!$D53</f>
        <v>2</v>
      </c>
      <c r="T22" s="103">
        <f>Assumptions!$D53</f>
        <v>2</v>
      </c>
      <c r="U22" s="103">
        <f>Assumptions!$D53</f>
        <v>2</v>
      </c>
      <c r="V22" s="103">
        <f>Assumptions!$D53</f>
        <v>2</v>
      </c>
      <c r="W22" s="103">
        <f>Assumptions!$D53</f>
        <v>2</v>
      </c>
      <c r="X22" s="103">
        <f>Assumptions!$D53</f>
        <v>2</v>
      </c>
      <c r="Y22" s="103">
        <f>Assumptions!$D53</f>
        <v>2</v>
      </c>
      <c r="Z22" s="103">
        <f>Assumptions!$E53</f>
        <v>2</v>
      </c>
      <c r="AA22" s="103">
        <f>Assumptions!$E53</f>
        <v>2</v>
      </c>
      <c r="AB22" s="103">
        <f>Assumptions!$E53</f>
        <v>2</v>
      </c>
      <c r="AC22" s="103">
        <f>Assumptions!$E53</f>
        <v>2</v>
      </c>
      <c r="AD22" s="103">
        <f>Assumptions!$E53</f>
        <v>2</v>
      </c>
      <c r="AE22" s="103">
        <f>Assumptions!$E53</f>
        <v>2</v>
      </c>
      <c r="AF22" s="103">
        <f>Assumptions!$E53</f>
        <v>2</v>
      </c>
      <c r="AG22" s="103">
        <f>Assumptions!$E53</f>
        <v>2</v>
      </c>
      <c r="AH22" s="103">
        <f>Assumptions!$E53</f>
        <v>2</v>
      </c>
      <c r="AI22" s="103">
        <f>Assumptions!$E53</f>
        <v>2</v>
      </c>
      <c r="AJ22" s="103">
        <f>Assumptions!$E53</f>
        <v>2</v>
      </c>
      <c r="AK22" s="103">
        <f>Assumptions!$E53</f>
        <v>2</v>
      </c>
      <c r="AL22" s="103">
        <f>Assumptions!$F53</f>
        <v>2</v>
      </c>
      <c r="AM22" s="103">
        <f>Assumptions!$F53</f>
        <v>2</v>
      </c>
      <c r="AN22" s="103">
        <f>Assumptions!$F53</f>
        <v>2</v>
      </c>
      <c r="AO22" s="103">
        <f>Assumptions!$F53</f>
        <v>2</v>
      </c>
      <c r="AP22" s="103">
        <f>Assumptions!$F53</f>
        <v>2</v>
      </c>
      <c r="AQ22" s="103">
        <f>Assumptions!$F53</f>
        <v>2</v>
      </c>
      <c r="AR22" s="103">
        <f>Assumptions!$F53</f>
        <v>2</v>
      </c>
      <c r="AS22" s="103">
        <f>Assumptions!$F53</f>
        <v>2</v>
      </c>
      <c r="AT22" s="103">
        <f>Assumptions!$F53</f>
        <v>2</v>
      </c>
      <c r="AU22" s="103">
        <f>Assumptions!$F53</f>
        <v>2</v>
      </c>
      <c r="AV22" s="103">
        <f>Assumptions!$F53</f>
        <v>2</v>
      </c>
      <c r="AW22" s="103">
        <f>Assumptions!$F53</f>
        <v>2</v>
      </c>
      <c r="AX22" s="103">
        <f>Assumptions!$G53</f>
        <v>2</v>
      </c>
      <c r="AY22" s="103">
        <f>Assumptions!$G53</f>
        <v>2</v>
      </c>
      <c r="AZ22" s="103">
        <f>Assumptions!$G53</f>
        <v>2</v>
      </c>
      <c r="BA22" s="103">
        <f>Assumptions!$G53</f>
        <v>2</v>
      </c>
      <c r="BB22" s="103">
        <f>Assumptions!$G53</f>
        <v>2</v>
      </c>
      <c r="BC22" s="103">
        <f>Assumptions!$G53</f>
        <v>2</v>
      </c>
      <c r="BD22" s="103">
        <f>Assumptions!$G53</f>
        <v>2</v>
      </c>
      <c r="BE22" s="103">
        <f>Assumptions!$G53</f>
        <v>2</v>
      </c>
      <c r="BF22" s="103">
        <f>Assumptions!$G53</f>
        <v>2</v>
      </c>
      <c r="BG22" s="103">
        <f>Assumptions!$G53</f>
        <v>2</v>
      </c>
      <c r="BH22" s="103">
        <f>Assumptions!$G53</f>
        <v>2</v>
      </c>
      <c r="BI22" s="103">
        <f>Assumptions!$G53</f>
        <v>2</v>
      </c>
    </row>
    <row r="23" spans="1:61" ht="15.6" x14ac:dyDescent="0.6">
      <c r="A23" s="120" t="str">
        <f>Assumptions!A54</f>
        <v>Bartender</v>
      </c>
      <c r="B23" s="103">
        <f>Assumptions!$C54</f>
        <v>1</v>
      </c>
      <c r="C23" s="103">
        <f>Assumptions!$C54</f>
        <v>1</v>
      </c>
      <c r="D23" s="103">
        <f>Assumptions!$C54</f>
        <v>1</v>
      </c>
      <c r="E23" s="103">
        <f>Assumptions!$C54</f>
        <v>1</v>
      </c>
      <c r="F23" s="103">
        <f>Assumptions!$C54</f>
        <v>1</v>
      </c>
      <c r="G23" s="103">
        <f>Assumptions!$C54</f>
        <v>1</v>
      </c>
      <c r="H23" s="103">
        <f>Assumptions!$C54</f>
        <v>1</v>
      </c>
      <c r="I23" s="103">
        <f>Assumptions!$C54</f>
        <v>1</v>
      </c>
      <c r="J23" s="103">
        <f>Assumptions!$C54</f>
        <v>1</v>
      </c>
      <c r="K23" s="103">
        <f>Assumptions!$C54</f>
        <v>1</v>
      </c>
      <c r="L23" s="103">
        <f>Assumptions!$C54</f>
        <v>1</v>
      </c>
      <c r="M23" s="103">
        <f>Assumptions!$C54</f>
        <v>1</v>
      </c>
      <c r="N23" s="103">
        <f>Assumptions!$D54</f>
        <v>1</v>
      </c>
      <c r="O23" s="103">
        <f>Assumptions!$D54</f>
        <v>1</v>
      </c>
      <c r="P23" s="103">
        <f>Assumptions!$D54</f>
        <v>1</v>
      </c>
      <c r="Q23" s="103">
        <f>Assumptions!$D54</f>
        <v>1</v>
      </c>
      <c r="R23" s="103">
        <f>Assumptions!$D54</f>
        <v>1</v>
      </c>
      <c r="S23" s="103">
        <f>Assumptions!$D54</f>
        <v>1</v>
      </c>
      <c r="T23" s="103">
        <f>Assumptions!$D54</f>
        <v>1</v>
      </c>
      <c r="U23" s="103">
        <f>Assumptions!$D54</f>
        <v>1</v>
      </c>
      <c r="V23" s="103">
        <f>Assumptions!$D54</f>
        <v>1</v>
      </c>
      <c r="W23" s="103">
        <f>Assumptions!$D54</f>
        <v>1</v>
      </c>
      <c r="X23" s="103">
        <f>Assumptions!$D54</f>
        <v>1</v>
      </c>
      <c r="Y23" s="103">
        <f>Assumptions!$D54</f>
        <v>1</v>
      </c>
      <c r="Z23" s="103">
        <f>Assumptions!$E54</f>
        <v>1</v>
      </c>
      <c r="AA23" s="103">
        <f>Assumptions!$E54</f>
        <v>1</v>
      </c>
      <c r="AB23" s="103">
        <f>Assumptions!$E54</f>
        <v>1</v>
      </c>
      <c r="AC23" s="103">
        <f>Assumptions!$E54</f>
        <v>1</v>
      </c>
      <c r="AD23" s="103">
        <f>Assumptions!$E54</f>
        <v>1</v>
      </c>
      <c r="AE23" s="103">
        <f>Assumptions!$E54</f>
        <v>1</v>
      </c>
      <c r="AF23" s="103">
        <f>Assumptions!$E54</f>
        <v>1</v>
      </c>
      <c r="AG23" s="103">
        <f>Assumptions!$E54</f>
        <v>1</v>
      </c>
      <c r="AH23" s="103">
        <f>Assumptions!$E54</f>
        <v>1</v>
      </c>
      <c r="AI23" s="103">
        <f>Assumptions!$E54</f>
        <v>1</v>
      </c>
      <c r="AJ23" s="103">
        <f>Assumptions!$E54</f>
        <v>1</v>
      </c>
      <c r="AK23" s="103">
        <f>Assumptions!$E54</f>
        <v>1</v>
      </c>
      <c r="AL23" s="103">
        <f>Assumptions!$F54</f>
        <v>1</v>
      </c>
      <c r="AM23" s="103">
        <f>Assumptions!$F54</f>
        <v>1</v>
      </c>
      <c r="AN23" s="103">
        <f>Assumptions!$F54</f>
        <v>1</v>
      </c>
      <c r="AO23" s="103">
        <f>Assumptions!$F54</f>
        <v>1</v>
      </c>
      <c r="AP23" s="103">
        <f>Assumptions!$F54</f>
        <v>1</v>
      </c>
      <c r="AQ23" s="103">
        <f>Assumptions!$F54</f>
        <v>1</v>
      </c>
      <c r="AR23" s="103">
        <f>Assumptions!$F54</f>
        <v>1</v>
      </c>
      <c r="AS23" s="103">
        <f>Assumptions!$F54</f>
        <v>1</v>
      </c>
      <c r="AT23" s="103">
        <f>Assumptions!$F54</f>
        <v>1</v>
      </c>
      <c r="AU23" s="103">
        <f>Assumptions!$F54</f>
        <v>1</v>
      </c>
      <c r="AV23" s="103">
        <f>Assumptions!$F54</f>
        <v>1</v>
      </c>
      <c r="AW23" s="103">
        <f>Assumptions!$F54</f>
        <v>1</v>
      </c>
      <c r="AX23" s="103">
        <f>Assumptions!$G54</f>
        <v>1</v>
      </c>
      <c r="AY23" s="103">
        <f>Assumptions!$G54</f>
        <v>1</v>
      </c>
      <c r="AZ23" s="103">
        <f>Assumptions!$G54</f>
        <v>1</v>
      </c>
      <c r="BA23" s="103">
        <f>Assumptions!$G54</f>
        <v>1</v>
      </c>
      <c r="BB23" s="103">
        <f>Assumptions!$G54</f>
        <v>1</v>
      </c>
      <c r="BC23" s="103">
        <f>Assumptions!$G54</f>
        <v>1</v>
      </c>
      <c r="BD23" s="103">
        <f>Assumptions!$G54</f>
        <v>1</v>
      </c>
      <c r="BE23" s="103">
        <f>Assumptions!$G54</f>
        <v>1</v>
      </c>
      <c r="BF23" s="103">
        <f>Assumptions!$G54</f>
        <v>1</v>
      </c>
      <c r="BG23" s="103">
        <f>Assumptions!$G54</f>
        <v>1</v>
      </c>
      <c r="BH23" s="103">
        <f>Assumptions!$G54</f>
        <v>1</v>
      </c>
      <c r="BI23" s="103">
        <f>Assumptions!$G54</f>
        <v>1</v>
      </c>
    </row>
    <row r="24" spans="1:61" ht="15.6" x14ac:dyDescent="0.6">
      <c r="A24" s="120" t="str">
        <f>Assumptions!A55</f>
        <v>Host/Hostess</v>
      </c>
      <c r="B24" s="103">
        <f>Assumptions!$C55</f>
        <v>1</v>
      </c>
      <c r="C24" s="103">
        <f>Assumptions!$C55</f>
        <v>1</v>
      </c>
      <c r="D24" s="103">
        <f>Assumptions!$C55</f>
        <v>1</v>
      </c>
      <c r="E24" s="103">
        <f>Assumptions!$C55</f>
        <v>1</v>
      </c>
      <c r="F24" s="103">
        <f>Assumptions!$C55</f>
        <v>1</v>
      </c>
      <c r="G24" s="103">
        <f>Assumptions!$C55</f>
        <v>1</v>
      </c>
      <c r="H24" s="103">
        <f>Assumptions!$C55</f>
        <v>1</v>
      </c>
      <c r="I24" s="103">
        <f>Assumptions!$C55</f>
        <v>1</v>
      </c>
      <c r="J24" s="103">
        <f>Assumptions!$C55</f>
        <v>1</v>
      </c>
      <c r="K24" s="103">
        <f>Assumptions!$C55</f>
        <v>1</v>
      </c>
      <c r="L24" s="103">
        <f>Assumptions!$C55</f>
        <v>1</v>
      </c>
      <c r="M24" s="103">
        <f>Assumptions!$C55</f>
        <v>1</v>
      </c>
      <c r="N24" s="103">
        <f>Assumptions!$D55</f>
        <v>1</v>
      </c>
      <c r="O24" s="103">
        <f>Assumptions!$D55</f>
        <v>1</v>
      </c>
      <c r="P24" s="103">
        <f>Assumptions!$D55</f>
        <v>1</v>
      </c>
      <c r="Q24" s="103">
        <f>Assumptions!$D55</f>
        <v>1</v>
      </c>
      <c r="R24" s="103">
        <f>Assumptions!$D55</f>
        <v>1</v>
      </c>
      <c r="S24" s="103">
        <f>Assumptions!$D55</f>
        <v>1</v>
      </c>
      <c r="T24" s="103">
        <f>Assumptions!$D55</f>
        <v>1</v>
      </c>
      <c r="U24" s="103">
        <f>Assumptions!$D55</f>
        <v>1</v>
      </c>
      <c r="V24" s="103">
        <f>Assumptions!$D55</f>
        <v>1</v>
      </c>
      <c r="W24" s="103">
        <f>Assumptions!$D55</f>
        <v>1</v>
      </c>
      <c r="X24" s="103">
        <f>Assumptions!$D55</f>
        <v>1</v>
      </c>
      <c r="Y24" s="103">
        <f>Assumptions!$D55</f>
        <v>1</v>
      </c>
      <c r="Z24" s="103">
        <f>Assumptions!$E55</f>
        <v>1</v>
      </c>
      <c r="AA24" s="103">
        <f>Assumptions!$E55</f>
        <v>1</v>
      </c>
      <c r="AB24" s="103">
        <f>Assumptions!$E55</f>
        <v>1</v>
      </c>
      <c r="AC24" s="103">
        <f>Assumptions!$E55</f>
        <v>1</v>
      </c>
      <c r="AD24" s="103">
        <f>Assumptions!$E55</f>
        <v>1</v>
      </c>
      <c r="AE24" s="103">
        <f>Assumptions!$E55</f>
        <v>1</v>
      </c>
      <c r="AF24" s="103">
        <f>Assumptions!$E55</f>
        <v>1</v>
      </c>
      <c r="AG24" s="103">
        <f>Assumptions!$E55</f>
        <v>1</v>
      </c>
      <c r="AH24" s="103">
        <f>Assumptions!$E55</f>
        <v>1</v>
      </c>
      <c r="AI24" s="103">
        <f>Assumptions!$E55</f>
        <v>1</v>
      </c>
      <c r="AJ24" s="103">
        <f>Assumptions!$E55</f>
        <v>1</v>
      </c>
      <c r="AK24" s="103">
        <f>Assumptions!$E55</f>
        <v>1</v>
      </c>
      <c r="AL24" s="103">
        <f>Assumptions!$F55</f>
        <v>1</v>
      </c>
      <c r="AM24" s="103">
        <f>Assumptions!$F55</f>
        <v>1</v>
      </c>
      <c r="AN24" s="103">
        <f>Assumptions!$F55</f>
        <v>1</v>
      </c>
      <c r="AO24" s="103">
        <f>Assumptions!$F55</f>
        <v>1</v>
      </c>
      <c r="AP24" s="103">
        <f>Assumptions!$F55</f>
        <v>1</v>
      </c>
      <c r="AQ24" s="103">
        <f>Assumptions!$F55</f>
        <v>1</v>
      </c>
      <c r="AR24" s="103">
        <f>Assumptions!$F55</f>
        <v>1</v>
      </c>
      <c r="AS24" s="103">
        <f>Assumptions!$F55</f>
        <v>1</v>
      </c>
      <c r="AT24" s="103">
        <f>Assumptions!$F55</f>
        <v>1</v>
      </c>
      <c r="AU24" s="103">
        <f>Assumptions!$F55</f>
        <v>1</v>
      </c>
      <c r="AV24" s="103">
        <f>Assumptions!$F55</f>
        <v>1</v>
      </c>
      <c r="AW24" s="103">
        <f>Assumptions!$F55</f>
        <v>1</v>
      </c>
      <c r="AX24" s="103">
        <f>Assumptions!$G55</f>
        <v>1</v>
      </c>
      <c r="AY24" s="103">
        <f>Assumptions!$G55</f>
        <v>1</v>
      </c>
      <c r="AZ24" s="103">
        <f>Assumptions!$G55</f>
        <v>1</v>
      </c>
      <c r="BA24" s="103">
        <f>Assumptions!$G55</f>
        <v>1</v>
      </c>
      <c r="BB24" s="103">
        <f>Assumptions!$G55</f>
        <v>1</v>
      </c>
      <c r="BC24" s="103">
        <f>Assumptions!$G55</f>
        <v>1</v>
      </c>
      <c r="BD24" s="103">
        <f>Assumptions!$G55</f>
        <v>1</v>
      </c>
      <c r="BE24" s="103">
        <f>Assumptions!$G55</f>
        <v>1</v>
      </c>
      <c r="BF24" s="103">
        <f>Assumptions!$G55</f>
        <v>1</v>
      </c>
      <c r="BG24" s="103">
        <f>Assumptions!$G55</f>
        <v>1</v>
      </c>
      <c r="BH24" s="103">
        <f>Assumptions!$G55</f>
        <v>1</v>
      </c>
      <c r="BI24" s="103">
        <f>Assumptions!$G55</f>
        <v>1</v>
      </c>
    </row>
    <row r="25" spans="1:61" ht="15.6" x14ac:dyDescent="0.6">
      <c r="A25" s="120" t="str">
        <f>Assumptions!A56</f>
        <v>Dishwasher</v>
      </c>
      <c r="B25" s="103">
        <f>Assumptions!$C56</f>
        <v>1</v>
      </c>
      <c r="C25" s="103">
        <f>Assumptions!$C56</f>
        <v>1</v>
      </c>
      <c r="D25" s="103">
        <f>Assumptions!$C56</f>
        <v>1</v>
      </c>
      <c r="E25" s="103">
        <f>Assumptions!$C56</f>
        <v>1</v>
      </c>
      <c r="F25" s="103">
        <f>Assumptions!$C56</f>
        <v>1</v>
      </c>
      <c r="G25" s="103">
        <f>Assumptions!$C56</f>
        <v>1</v>
      </c>
      <c r="H25" s="103">
        <f>Assumptions!$C56</f>
        <v>1</v>
      </c>
      <c r="I25" s="103">
        <f>Assumptions!$C56</f>
        <v>1</v>
      </c>
      <c r="J25" s="103">
        <f>Assumptions!$C56</f>
        <v>1</v>
      </c>
      <c r="K25" s="103">
        <f>Assumptions!$C56</f>
        <v>1</v>
      </c>
      <c r="L25" s="103">
        <f>Assumptions!$C56</f>
        <v>1</v>
      </c>
      <c r="M25" s="103">
        <f>Assumptions!$C56</f>
        <v>1</v>
      </c>
      <c r="N25" s="103">
        <f>Assumptions!$D56</f>
        <v>1</v>
      </c>
      <c r="O25" s="103">
        <f>Assumptions!$D56</f>
        <v>1</v>
      </c>
      <c r="P25" s="103">
        <f>Assumptions!$D56</f>
        <v>1</v>
      </c>
      <c r="Q25" s="103">
        <f>Assumptions!$D56</f>
        <v>1</v>
      </c>
      <c r="R25" s="103">
        <f>Assumptions!$D56</f>
        <v>1</v>
      </c>
      <c r="S25" s="103">
        <f>Assumptions!$D56</f>
        <v>1</v>
      </c>
      <c r="T25" s="103">
        <f>Assumptions!$D56</f>
        <v>1</v>
      </c>
      <c r="U25" s="103">
        <f>Assumptions!$D56</f>
        <v>1</v>
      </c>
      <c r="V25" s="103">
        <f>Assumptions!$D56</f>
        <v>1</v>
      </c>
      <c r="W25" s="103">
        <f>Assumptions!$D56</f>
        <v>1</v>
      </c>
      <c r="X25" s="103">
        <f>Assumptions!$D56</f>
        <v>1</v>
      </c>
      <c r="Y25" s="103">
        <f>Assumptions!$D56</f>
        <v>1</v>
      </c>
      <c r="Z25" s="103">
        <f>Assumptions!$E56</f>
        <v>1</v>
      </c>
      <c r="AA25" s="103">
        <f>Assumptions!$E56</f>
        <v>1</v>
      </c>
      <c r="AB25" s="103">
        <f>Assumptions!$E56</f>
        <v>1</v>
      </c>
      <c r="AC25" s="103">
        <f>Assumptions!$E56</f>
        <v>1</v>
      </c>
      <c r="AD25" s="103">
        <f>Assumptions!$E56</f>
        <v>1</v>
      </c>
      <c r="AE25" s="103">
        <f>Assumptions!$E56</f>
        <v>1</v>
      </c>
      <c r="AF25" s="103">
        <f>Assumptions!$E56</f>
        <v>1</v>
      </c>
      <c r="AG25" s="103">
        <f>Assumptions!$E56</f>
        <v>1</v>
      </c>
      <c r="AH25" s="103">
        <f>Assumptions!$E56</f>
        <v>1</v>
      </c>
      <c r="AI25" s="103">
        <f>Assumptions!$E56</f>
        <v>1</v>
      </c>
      <c r="AJ25" s="103">
        <f>Assumptions!$E56</f>
        <v>1</v>
      </c>
      <c r="AK25" s="103">
        <f>Assumptions!$E56</f>
        <v>1</v>
      </c>
      <c r="AL25" s="103">
        <f>Assumptions!$F56</f>
        <v>1</v>
      </c>
      <c r="AM25" s="103">
        <f>Assumptions!$F56</f>
        <v>1</v>
      </c>
      <c r="AN25" s="103">
        <f>Assumptions!$F56</f>
        <v>1</v>
      </c>
      <c r="AO25" s="103">
        <f>Assumptions!$F56</f>
        <v>1</v>
      </c>
      <c r="AP25" s="103">
        <f>Assumptions!$F56</f>
        <v>1</v>
      </c>
      <c r="AQ25" s="103">
        <f>Assumptions!$F56</f>
        <v>1</v>
      </c>
      <c r="AR25" s="103">
        <f>Assumptions!$F56</f>
        <v>1</v>
      </c>
      <c r="AS25" s="103">
        <f>Assumptions!$F56</f>
        <v>1</v>
      </c>
      <c r="AT25" s="103">
        <f>Assumptions!$F56</f>
        <v>1</v>
      </c>
      <c r="AU25" s="103">
        <f>Assumptions!$F56</f>
        <v>1</v>
      </c>
      <c r="AV25" s="103">
        <f>Assumptions!$F56</f>
        <v>1</v>
      </c>
      <c r="AW25" s="103">
        <f>Assumptions!$F56</f>
        <v>1</v>
      </c>
      <c r="AX25" s="103">
        <f>Assumptions!$G56</f>
        <v>1</v>
      </c>
      <c r="AY25" s="103">
        <f>Assumptions!$G56</f>
        <v>1</v>
      </c>
      <c r="AZ25" s="103">
        <f>Assumptions!$G56</f>
        <v>1</v>
      </c>
      <c r="BA25" s="103">
        <f>Assumptions!$G56</f>
        <v>1</v>
      </c>
      <c r="BB25" s="103">
        <f>Assumptions!$G56</f>
        <v>1</v>
      </c>
      <c r="BC25" s="103">
        <f>Assumptions!$G56</f>
        <v>1</v>
      </c>
      <c r="BD25" s="103">
        <f>Assumptions!$G56</f>
        <v>1</v>
      </c>
      <c r="BE25" s="103">
        <f>Assumptions!$G56</f>
        <v>1</v>
      </c>
      <c r="BF25" s="103">
        <f>Assumptions!$G56</f>
        <v>1</v>
      </c>
      <c r="BG25" s="103">
        <f>Assumptions!$G56</f>
        <v>1</v>
      </c>
      <c r="BH25" s="103">
        <f>Assumptions!$G56</f>
        <v>1</v>
      </c>
      <c r="BI25" s="103">
        <f>Assumptions!$G56</f>
        <v>1</v>
      </c>
    </row>
    <row r="26" spans="1:61" ht="15.6" x14ac:dyDescent="0.6">
      <c r="A26" s="120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</row>
    <row r="27" spans="1:61" ht="15.6" x14ac:dyDescent="0.6">
      <c r="A27" s="121" t="s">
        <v>47</v>
      </c>
      <c r="B27" s="118">
        <f t="shared" ref="B27:AG27" si="0">SUM(B17:B25)</f>
        <v>9</v>
      </c>
      <c r="C27" s="118">
        <f t="shared" si="0"/>
        <v>9</v>
      </c>
      <c r="D27" s="118">
        <f t="shared" si="0"/>
        <v>9</v>
      </c>
      <c r="E27" s="118">
        <f t="shared" si="0"/>
        <v>9</v>
      </c>
      <c r="F27" s="118">
        <f t="shared" si="0"/>
        <v>9</v>
      </c>
      <c r="G27" s="118">
        <f t="shared" si="0"/>
        <v>9</v>
      </c>
      <c r="H27" s="118">
        <f t="shared" si="0"/>
        <v>9</v>
      </c>
      <c r="I27" s="118">
        <f t="shared" si="0"/>
        <v>9</v>
      </c>
      <c r="J27" s="118">
        <f t="shared" si="0"/>
        <v>9</v>
      </c>
      <c r="K27" s="118">
        <f t="shared" si="0"/>
        <v>9</v>
      </c>
      <c r="L27" s="118">
        <f t="shared" si="0"/>
        <v>9</v>
      </c>
      <c r="M27" s="118">
        <f t="shared" si="0"/>
        <v>9</v>
      </c>
      <c r="N27" s="118">
        <f t="shared" si="0"/>
        <v>9</v>
      </c>
      <c r="O27" s="118">
        <f t="shared" si="0"/>
        <v>9</v>
      </c>
      <c r="P27" s="118">
        <f t="shared" si="0"/>
        <v>9</v>
      </c>
      <c r="Q27" s="118">
        <f t="shared" si="0"/>
        <v>9</v>
      </c>
      <c r="R27" s="118">
        <f t="shared" si="0"/>
        <v>9</v>
      </c>
      <c r="S27" s="118">
        <f t="shared" si="0"/>
        <v>9</v>
      </c>
      <c r="T27" s="118">
        <f t="shared" si="0"/>
        <v>9</v>
      </c>
      <c r="U27" s="118">
        <f t="shared" si="0"/>
        <v>9</v>
      </c>
      <c r="V27" s="118">
        <f t="shared" si="0"/>
        <v>9</v>
      </c>
      <c r="W27" s="118">
        <f t="shared" si="0"/>
        <v>9</v>
      </c>
      <c r="X27" s="118">
        <f t="shared" si="0"/>
        <v>9</v>
      </c>
      <c r="Y27" s="118">
        <f t="shared" si="0"/>
        <v>9</v>
      </c>
      <c r="Z27" s="118">
        <f t="shared" si="0"/>
        <v>9</v>
      </c>
      <c r="AA27" s="118">
        <f t="shared" si="0"/>
        <v>9</v>
      </c>
      <c r="AB27" s="118">
        <f t="shared" si="0"/>
        <v>9</v>
      </c>
      <c r="AC27" s="118">
        <f t="shared" si="0"/>
        <v>9</v>
      </c>
      <c r="AD27" s="118">
        <f t="shared" si="0"/>
        <v>9</v>
      </c>
      <c r="AE27" s="118">
        <f t="shared" si="0"/>
        <v>9</v>
      </c>
      <c r="AF27" s="118">
        <f t="shared" si="0"/>
        <v>9</v>
      </c>
      <c r="AG27" s="118">
        <f t="shared" si="0"/>
        <v>9</v>
      </c>
      <c r="AH27" s="118">
        <f t="shared" ref="AH27:BI27" si="1">SUM(AH17:AH25)</f>
        <v>9</v>
      </c>
      <c r="AI27" s="118">
        <f t="shared" si="1"/>
        <v>9</v>
      </c>
      <c r="AJ27" s="118">
        <f t="shared" si="1"/>
        <v>9</v>
      </c>
      <c r="AK27" s="118">
        <f t="shared" si="1"/>
        <v>9</v>
      </c>
      <c r="AL27" s="118">
        <f t="shared" si="1"/>
        <v>9</v>
      </c>
      <c r="AM27" s="118">
        <f t="shared" si="1"/>
        <v>9</v>
      </c>
      <c r="AN27" s="118">
        <f t="shared" si="1"/>
        <v>9</v>
      </c>
      <c r="AO27" s="118">
        <f t="shared" si="1"/>
        <v>9</v>
      </c>
      <c r="AP27" s="118">
        <f t="shared" si="1"/>
        <v>9</v>
      </c>
      <c r="AQ27" s="118">
        <f t="shared" si="1"/>
        <v>9</v>
      </c>
      <c r="AR27" s="118">
        <f t="shared" si="1"/>
        <v>9</v>
      </c>
      <c r="AS27" s="118">
        <f t="shared" si="1"/>
        <v>9</v>
      </c>
      <c r="AT27" s="118">
        <f t="shared" si="1"/>
        <v>9</v>
      </c>
      <c r="AU27" s="118">
        <f t="shared" si="1"/>
        <v>9</v>
      </c>
      <c r="AV27" s="118">
        <f t="shared" si="1"/>
        <v>9</v>
      </c>
      <c r="AW27" s="118">
        <f t="shared" si="1"/>
        <v>9</v>
      </c>
      <c r="AX27" s="118">
        <f t="shared" si="1"/>
        <v>9</v>
      </c>
      <c r="AY27" s="118">
        <f t="shared" si="1"/>
        <v>9</v>
      </c>
      <c r="AZ27" s="118">
        <f t="shared" si="1"/>
        <v>9</v>
      </c>
      <c r="BA27" s="118">
        <f t="shared" si="1"/>
        <v>9</v>
      </c>
      <c r="BB27" s="118">
        <f t="shared" si="1"/>
        <v>9</v>
      </c>
      <c r="BC27" s="118">
        <f t="shared" si="1"/>
        <v>9</v>
      </c>
      <c r="BD27" s="118">
        <f t="shared" si="1"/>
        <v>9</v>
      </c>
      <c r="BE27" s="118">
        <f t="shared" si="1"/>
        <v>9</v>
      </c>
      <c r="BF27" s="118">
        <f t="shared" si="1"/>
        <v>9</v>
      </c>
      <c r="BG27" s="118">
        <f t="shared" si="1"/>
        <v>9</v>
      </c>
      <c r="BH27" s="118">
        <f t="shared" si="1"/>
        <v>9</v>
      </c>
      <c r="BI27" s="118">
        <f t="shared" si="1"/>
        <v>9</v>
      </c>
    </row>
    <row r="31" spans="1:61" ht="16.8" x14ac:dyDescent="0.65">
      <c r="A31" s="47" t="s">
        <v>150</v>
      </c>
      <c r="B31" s="79" t="s">
        <v>21</v>
      </c>
      <c r="C31" s="79" t="s">
        <v>22</v>
      </c>
      <c r="D31" s="79" t="s">
        <v>23</v>
      </c>
      <c r="E31" s="79" t="s">
        <v>24</v>
      </c>
      <c r="F31" s="79" t="s">
        <v>25</v>
      </c>
      <c r="G31" s="79" t="s">
        <v>26</v>
      </c>
      <c r="H31" s="79" t="s">
        <v>27</v>
      </c>
      <c r="I31" s="79" t="s">
        <v>28</v>
      </c>
      <c r="J31" s="79" t="s">
        <v>29</v>
      </c>
      <c r="K31" s="79" t="s">
        <v>30</v>
      </c>
      <c r="L31" s="79" t="s">
        <v>31</v>
      </c>
      <c r="M31" s="79" t="s">
        <v>32</v>
      </c>
      <c r="N31" s="79" t="s">
        <v>54</v>
      </c>
      <c r="O31" s="79" t="s">
        <v>55</v>
      </c>
      <c r="P31" s="79" t="s">
        <v>56</v>
      </c>
      <c r="Q31" s="79" t="s">
        <v>57</v>
      </c>
      <c r="R31" s="79" t="s">
        <v>58</v>
      </c>
      <c r="S31" s="79" t="s">
        <v>59</v>
      </c>
      <c r="T31" s="79" t="s">
        <v>60</v>
      </c>
      <c r="U31" s="79" t="s">
        <v>61</v>
      </c>
      <c r="V31" s="79" t="s">
        <v>62</v>
      </c>
      <c r="W31" s="79" t="s">
        <v>63</v>
      </c>
      <c r="X31" s="79" t="s">
        <v>64</v>
      </c>
      <c r="Y31" s="79" t="s">
        <v>65</v>
      </c>
      <c r="Z31" s="79" t="s">
        <v>66</v>
      </c>
      <c r="AA31" s="79" t="s">
        <v>67</v>
      </c>
      <c r="AB31" s="79" t="s">
        <v>68</v>
      </c>
      <c r="AC31" s="79" t="s">
        <v>69</v>
      </c>
      <c r="AD31" s="79" t="s">
        <v>70</v>
      </c>
      <c r="AE31" s="79" t="s">
        <v>71</v>
      </c>
      <c r="AF31" s="79" t="s">
        <v>72</v>
      </c>
      <c r="AG31" s="79" t="s">
        <v>73</v>
      </c>
      <c r="AH31" s="79" t="s">
        <v>74</v>
      </c>
      <c r="AI31" s="79" t="s">
        <v>75</v>
      </c>
      <c r="AJ31" s="79" t="s">
        <v>76</v>
      </c>
      <c r="AK31" s="79" t="s">
        <v>77</v>
      </c>
      <c r="AL31" s="79" t="s">
        <v>78</v>
      </c>
      <c r="AM31" s="79" t="s">
        <v>79</v>
      </c>
      <c r="AN31" s="79" t="s">
        <v>80</v>
      </c>
      <c r="AO31" s="79" t="s">
        <v>81</v>
      </c>
      <c r="AP31" s="79" t="s">
        <v>82</v>
      </c>
      <c r="AQ31" s="79" t="s">
        <v>83</v>
      </c>
      <c r="AR31" s="79" t="s">
        <v>84</v>
      </c>
      <c r="AS31" s="79" t="s">
        <v>85</v>
      </c>
      <c r="AT31" s="79" t="s">
        <v>86</v>
      </c>
      <c r="AU31" s="79" t="s">
        <v>87</v>
      </c>
      <c r="AV31" s="79" t="s">
        <v>88</v>
      </c>
      <c r="AW31" s="79" t="s">
        <v>89</v>
      </c>
      <c r="AX31" s="79" t="s">
        <v>90</v>
      </c>
      <c r="AY31" s="79" t="s">
        <v>91</v>
      </c>
      <c r="AZ31" s="79" t="s">
        <v>92</v>
      </c>
      <c r="BA31" s="79" t="s">
        <v>93</v>
      </c>
      <c r="BB31" s="79" t="s">
        <v>94</v>
      </c>
      <c r="BC31" s="79" t="s">
        <v>95</v>
      </c>
      <c r="BD31" s="79" t="s">
        <v>96</v>
      </c>
      <c r="BE31" s="79" t="s">
        <v>97</v>
      </c>
      <c r="BF31" s="79" t="s">
        <v>98</v>
      </c>
      <c r="BG31" s="79" t="s">
        <v>99</v>
      </c>
      <c r="BH31" s="79" t="s">
        <v>100</v>
      </c>
      <c r="BI31" s="79" t="s">
        <v>101</v>
      </c>
    </row>
    <row r="32" spans="1:61" ht="15.6" x14ac:dyDescent="0.6">
      <c r="A32" s="131" t="str">
        <f t="shared" ref="A32:A40" si="2">A17</f>
        <v>Executive Chef</v>
      </c>
      <c r="B32" s="128">
        <f t="shared" ref="B32:M32" si="3">$B3*B17</f>
        <v>0</v>
      </c>
      <c r="C32" s="128">
        <f t="shared" si="3"/>
        <v>0</v>
      </c>
      <c r="D32" s="128">
        <f t="shared" si="3"/>
        <v>0</v>
      </c>
      <c r="E32" s="128">
        <f t="shared" si="3"/>
        <v>0</v>
      </c>
      <c r="F32" s="128">
        <f t="shared" si="3"/>
        <v>0</v>
      </c>
      <c r="G32" s="128">
        <f t="shared" si="3"/>
        <v>0</v>
      </c>
      <c r="H32" s="128">
        <f t="shared" si="3"/>
        <v>0</v>
      </c>
      <c r="I32" s="128">
        <f t="shared" si="3"/>
        <v>0</v>
      </c>
      <c r="J32" s="128">
        <f t="shared" si="3"/>
        <v>0</v>
      </c>
      <c r="K32" s="128">
        <f t="shared" si="3"/>
        <v>0</v>
      </c>
      <c r="L32" s="128">
        <f t="shared" si="3"/>
        <v>0</v>
      </c>
      <c r="M32" s="128">
        <f t="shared" si="3"/>
        <v>0</v>
      </c>
      <c r="N32" s="128">
        <f t="shared" ref="N32:Y32" si="4">$C3*N17</f>
        <v>0</v>
      </c>
      <c r="O32" s="128">
        <f t="shared" si="4"/>
        <v>0</v>
      </c>
      <c r="P32" s="128">
        <f t="shared" si="4"/>
        <v>0</v>
      </c>
      <c r="Q32" s="128">
        <f t="shared" si="4"/>
        <v>0</v>
      </c>
      <c r="R32" s="128">
        <f t="shared" si="4"/>
        <v>0</v>
      </c>
      <c r="S32" s="128">
        <f t="shared" si="4"/>
        <v>0</v>
      </c>
      <c r="T32" s="128">
        <f t="shared" si="4"/>
        <v>0</v>
      </c>
      <c r="U32" s="128">
        <f t="shared" si="4"/>
        <v>0</v>
      </c>
      <c r="V32" s="128">
        <f t="shared" si="4"/>
        <v>0</v>
      </c>
      <c r="W32" s="128">
        <f t="shared" si="4"/>
        <v>0</v>
      </c>
      <c r="X32" s="128">
        <f t="shared" si="4"/>
        <v>0</v>
      </c>
      <c r="Y32" s="128">
        <f t="shared" si="4"/>
        <v>0</v>
      </c>
      <c r="Z32" s="128">
        <f t="shared" ref="Z32:AK32" si="5">$D3*Z17</f>
        <v>0</v>
      </c>
      <c r="AA32" s="128">
        <f t="shared" si="5"/>
        <v>0</v>
      </c>
      <c r="AB32" s="128">
        <f t="shared" si="5"/>
        <v>0</v>
      </c>
      <c r="AC32" s="128">
        <f t="shared" si="5"/>
        <v>0</v>
      </c>
      <c r="AD32" s="128">
        <f t="shared" si="5"/>
        <v>0</v>
      </c>
      <c r="AE32" s="128">
        <f t="shared" si="5"/>
        <v>0</v>
      </c>
      <c r="AF32" s="128">
        <f t="shared" si="5"/>
        <v>0</v>
      </c>
      <c r="AG32" s="128">
        <f t="shared" si="5"/>
        <v>0</v>
      </c>
      <c r="AH32" s="128">
        <f t="shared" si="5"/>
        <v>0</v>
      </c>
      <c r="AI32" s="128">
        <f t="shared" si="5"/>
        <v>0</v>
      </c>
      <c r="AJ32" s="128">
        <f t="shared" si="5"/>
        <v>0</v>
      </c>
      <c r="AK32" s="128">
        <f t="shared" si="5"/>
        <v>0</v>
      </c>
      <c r="AL32" s="128">
        <f t="shared" ref="AL32:AW32" si="6">$E3*AL17</f>
        <v>0</v>
      </c>
      <c r="AM32" s="128">
        <f t="shared" si="6"/>
        <v>0</v>
      </c>
      <c r="AN32" s="128">
        <f t="shared" si="6"/>
        <v>0</v>
      </c>
      <c r="AO32" s="128">
        <f t="shared" si="6"/>
        <v>0</v>
      </c>
      <c r="AP32" s="128">
        <f t="shared" si="6"/>
        <v>0</v>
      </c>
      <c r="AQ32" s="128">
        <f t="shared" si="6"/>
        <v>0</v>
      </c>
      <c r="AR32" s="128">
        <f t="shared" si="6"/>
        <v>0</v>
      </c>
      <c r="AS32" s="128">
        <f t="shared" si="6"/>
        <v>0</v>
      </c>
      <c r="AT32" s="128">
        <f t="shared" si="6"/>
        <v>0</v>
      </c>
      <c r="AU32" s="128">
        <f t="shared" si="6"/>
        <v>0</v>
      </c>
      <c r="AV32" s="128">
        <f t="shared" si="6"/>
        <v>0</v>
      </c>
      <c r="AW32" s="128">
        <f t="shared" si="6"/>
        <v>0</v>
      </c>
      <c r="AX32" s="128">
        <f t="shared" ref="AX32:BI32" si="7">$F3*AX17</f>
        <v>0</v>
      </c>
      <c r="AY32" s="128">
        <f t="shared" si="7"/>
        <v>0</v>
      </c>
      <c r="AZ32" s="128">
        <f t="shared" si="7"/>
        <v>0</v>
      </c>
      <c r="BA32" s="128">
        <f t="shared" si="7"/>
        <v>0</v>
      </c>
      <c r="BB32" s="128">
        <f t="shared" si="7"/>
        <v>0</v>
      </c>
      <c r="BC32" s="128">
        <f t="shared" si="7"/>
        <v>0</v>
      </c>
      <c r="BD32" s="128">
        <f t="shared" si="7"/>
        <v>0</v>
      </c>
      <c r="BE32" s="128">
        <f t="shared" si="7"/>
        <v>0</v>
      </c>
      <c r="BF32" s="128">
        <f t="shared" si="7"/>
        <v>0</v>
      </c>
      <c r="BG32" s="128">
        <f t="shared" si="7"/>
        <v>0</v>
      </c>
      <c r="BH32" s="128">
        <f t="shared" si="7"/>
        <v>0</v>
      </c>
      <c r="BI32" s="128">
        <f t="shared" si="7"/>
        <v>0</v>
      </c>
    </row>
    <row r="33" spans="1:61" ht="15.6" x14ac:dyDescent="0.6">
      <c r="A33" s="131" t="str">
        <f t="shared" si="2"/>
        <v>General Manager</v>
      </c>
      <c r="B33" s="128">
        <f t="shared" ref="B33:M33" si="8">$B4*B18</f>
        <v>0</v>
      </c>
      <c r="C33" s="128">
        <f t="shared" si="8"/>
        <v>0</v>
      </c>
      <c r="D33" s="128">
        <f t="shared" si="8"/>
        <v>0</v>
      </c>
      <c r="E33" s="128">
        <f t="shared" si="8"/>
        <v>0</v>
      </c>
      <c r="F33" s="128">
        <f t="shared" si="8"/>
        <v>0</v>
      </c>
      <c r="G33" s="128">
        <f t="shared" si="8"/>
        <v>0</v>
      </c>
      <c r="H33" s="128">
        <f t="shared" si="8"/>
        <v>0</v>
      </c>
      <c r="I33" s="128">
        <f t="shared" si="8"/>
        <v>0</v>
      </c>
      <c r="J33" s="128">
        <f t="shared" si="8"/>
        <v>0</v>
      </c>
      <c r="K33" s="128">
        <f t="shared" si="8"/>
        <v>0</v>
      </c>
      <c r="L33" s="128">
        <f t="shared" si="8"/>
        <v>0</v>
      </c>
      <c r="M33" s="128">
        <f t="shared" si="8"/>
        <v>0</v>
      </c>
      <c r="N33" s="128">
        <f t="shared" ref="N33:Y33" si="9">$C4*N18</f>
        <v>0</v>
      </c>
      <c r="O33" s="128">
        <f t="shared" si="9"/>
        <v>0</v>
      </c>
      <c r="P33" s="128">
        <f t="shared" si="9"/>
        <v>0</v>
      </c>
      <c r="Q33" s="128">
        <f t="shared" si="9"/>
        <v>0</v>
      </c>
      <c r="R33" s="128">
        <f t="shared" si="9"/>
        <v>0</v>
      </c>
      <c r="S33" s="128">
        <f t="shared" si="9"/>
        <v>0</v>
      </c>
      <c r="T33" s="128">
        <f t="shared" si="9"/>
        <v>0</v>
      </c>
      <c r="U33" s="128">
        <f t="shared" si="9"/>
        <v>0</v>
      </c>
      <c r="V33" s="128">
        <f t="shared" si="9"/>
        <v>0</v>
      </c>
      <c r="W33" s="128">
        <f t="shared" si="9"/>
        <v>0</v>
      </c>
      <c r="X33" s="128">
        <f t="shared" si="9"/>
        <v>0</v>
      </c>
      <c r="Y33" s="128">
        <f t="shared" si="9"/>
        <v>0</v>
      </c>
      <c r="Z33" s="128">
        <f t="shared" ref="Z33:AK33" si="10">$D4*Z18</f>
        <v>0</v>
      </c>
      <c r="AA33" s="128">
        <f t="shared" si="10"/>
        <v>0</v>
      </c>
      <c r="AB33" s="128">
        <f t="shared" si="10"/>
        <v>0</v>
      </c>
      <c r="AC33" s="128">
        <f t="shared" si="10"/>
        <v>0</v>
      </c>
      <c r="AD33" s="128">
        <f t="shared" si="10"/>
        <v>0</v>
      </c>
      <c r="AE33" s="128">
        <f t="shared" si="10"/>
        <v>0</v>
      </c>
      <c r="AF33" s="128">
        <f t="shared" si="10"/>
        <v>0</v>
      </c>
      <c r="AG33" s="128">
        <f t="shared" si="10"/>
        <v>0</v>
      </c>
      <c r="AH33" s="128">
        <f t="shared" si="10"/>
        <v>0</v>
      </c>
      <c r="AI33" s="128">
        <f t="shared" si="10"/>
        <v>0</v>
      </c>
      <c r="AJ33" s="128">
        <f t="shared" si="10"/>
        <v>0</v>
      </c>
      <c r="AK33" s="128">
        <f t="shared" si="10"/>
        <v>0</v>
      </c>
      <c r="AL33" s="128">
        <f t="shared" ref="AL33:AW33" si="11">$E4*AL18</f>
        <v>0</v>
      </c>
      <c r="AM33" s="128">
        <f t="shared" si="11"/>
        <v>0</v>
      </c>
      <c r="AN33" s="128">
        <f t="shared" si="11"/>
        <v>0</v>
      </c>
      <c r="AO33" s="128">
        <f t="shared" si="11"/>
        <v>0</v>
      </c>
      <c r="AP33" s="128">
        <f t="shared" si="11"/>
        <v>0</v>
      </c>
      <c r="AQ33" s="128">
        <f t="shared" si="11"/>
        <v>0</v>
      </c>
      <c r="AR33" s="128">
        <f t="shared" si="11"/>
        <v>0</v>
      </c>
      <c r="AS33" s="128">
        <f t="shared" si="11"/>
        <v>0</v>
      </c>
      <c r="AT33" s="128">
        <f t="shared" si="11"/>
        <v>0</v>
      </c>
      <c r="AU33" s="128">
        <f t="shared" si="11"/>
        <v>0</v>
      </c>
      <c r="AV33" s="128">
        <f t="shared" si="11"/>
        <v>0</v>
      </c>
      <c r="AW33" s="128">
        <f t="shared" si="11"/>
        <v>0</v>
      </c>
      <c r="AX33" s="128">
        <f t="shared" ref="AX33:BI33" si="12">$F4*AX18</f>
        <v>0</v>
      </c>
      <c r="AY33" s="128">
        <f t="shared" si="12"/>
        <v>0</v>
      </c>
      <c r="AZ33" s="128">
        <f t="shared" si="12"/>
        <v>0</v>
      </c>
      <c r="BA33" s="128">
        <f t="shared" si="12"/>
        <v>0</v>
      </c>
      <c r="BB33" s="128">
        <f t="shared" si="12"/>
        <v>0</v>
      </c>
      <c r="BC33" s="128">
        <f t="shared" si="12"/>
        <v>0</v>
      </c>
      <c r="BD33" s="128">
        <f t="shared" si="12"/>
        <v>0</v>
      </c>
      <c r="BE33" s="128">
        <f t="shared" si="12"/>
        <v>0</v>
      </c>
      <c r="BF33" s="128">
        <f t="shared" si="12"/>
        <v>0</v>
      </c>
      <c r="BG33" s="128">
        <f t="shared" si="12"/>
        <v>0</v>
      </c>
      <c r="BH33" s="128">
        <f t="shared" si="12"/>
        <v>0</v>
      </c>
      <c r="BI33" s="128">
        <f t="shared" si="12"/>
        <v>0</v>
      </c>
    </row>
    <row r="34" spans="1:61" ht="15.6" x14ac:dyDescent="0.6">
      <c r="A34" s="131" t="str">
        <f t="shared" si="2"/>
        <v>Head Chef</v>
      </c>
      <c r="B34" s="128">
        <f t="shared" ref="B34:M34" si="13">$B5*B19</f>
        <v>3800</v>
      </c>
      <c r="C34" s="128">
        <f t="shared" si="13"/>
        <v>3800</v>
      </c>
      <c r="D34" s="128">
        <f t="shared" si="13"/>
        <v>3800</v>
      </c>
      <c r="E34" s="128">
        <f t="shared" si="13"/>
        <v>3800</v>
      </c>
      <c r="F34" s="128">
        <f t="shared" si="13"/>
        <v>3800</v>
      </c>
      <c r="G34" s="128">
        <f t="shared" si="13"/>
        <v>3800</v>
      </c>
      <c r="H34" s="128">
        <f t="shared" si="13"/>
        <v>3800</v>
      </c>
      <c r="I34" s="128">
        <f t="shared" si="13"/>
        <v>3800</v>
      </c>
      <c r="J34" s="128">
        <f t="shared" si="13"/>
        <v>3800</v>
      </c>
      <c r="K34" s="128">
        <f t="shared" si="13"/>
        <v>3800</v>
      </c>
      <c r="L34" s="128">
        <f t="shared" si="13"/>
        <v>3800</v>
      </c>
      <c r="M34" s="128">
        <f t="shared" si="13"/>
        <v>3800</v>
      </c>
      <c r="N34" s="128">
        <f t="shared" ref="N34:Y34" si="14">$C5*N19</f>
        <v>3990</v>
      </c>
      <c r="O34" s="128">
        <f t="shared" si="14"/>
        <v>3990</v>
      </c>
      <c r="P34" s="128">
        <f t="shared" si="14"/>
        <v>3990</v>
      </c>
      <c r="Q34" s="128">
        <f t="shared" si="14"/>
        <v>3990</v>
      </c>
      <c r="R34" s="128">
        <f t="shared" si="14"/>
        <v>3990</v>
      </c>
      <c r="S34" s="128">
        <f t="shared" si="14"/>
        <v>3990</v>
      </c>
      <c r="T34" s="128">
        <f t="shared" si="14"/>
        <v>3990</v>
      </c>
      <c r="U34" s="128">
        <f t="shared" si="14"/>
        <v>3990</v>
      </c>
      <c r="V34" s="128">
        <f t="shared" si="14"/>
        <v>3990</v>
      </c>
      <c r="W34" s="128">
        <f t="shared" si="14"/>
        <v>3990</v>
      </c>
      <c r="X34" s="128">
        <f t="shared" si="14"/>
        <v>3990</v>
      </c>
      <c r="Y34" s="128">
        <f t="shared" si="14"/>
        <v>3990</v>
      </c>
      <c r="Z34" s="128">
        <f t="shared" ref="Z34:AK34" si="15">$D5*Z19</f>
        <v>4189.5</v>
      </c>
      <c r="AA34" s="128">
        <f t="shared" si="15"/>
        <v>4189.5</v>
      </c>
      <c r="AB34" s="128">
        <f t="shared" si="15"/>
        <v>4189.5</v>
      </c>
      <c r="AC34" s="128">
        <f t="shared" si="15"/>
        <v>4189.5</v>
      </c>
      <c r="AD34" s="128">
        <f t="shared" si="15"/>
        <v>4189.5</v>
      </c>
      <c r="AE34" s="128">
        <f t="shared" si="15"/>
        <v>4189.5</v>
      </c>
      <c r="AF34" s="128">
        <f t="shared" si="15"/>
        <v>4189.5</v>
      </c>
      <c r="AG34" s="128">
        <f t="shared" si="15"/>
        <v>4189.5</v>
      </c>
      <c r="AH34" s="128">
        <f t="shared" si="15"/>
        <v>4189.5</v>
      </c>
      <c r="AI34" s="128">
        <f t="shared" si="15"/>
        <v>4189.5</v>
      </c>
      <c r="AJ34" s="128">
        <f t="shared" si="15"/>
        <v>4189.5</v>
      </c>
      <c r="AK34" s="128">
        <f t="shared" si="15"/>
        <v>4189.5</v>
      </c>
      <c r="AL34" s="128">
        <f t="shared" ref="AL34:AW34" si="16">$E5*AL19</f>
        <v>4398.9750000000004</v>
      </c>
      <c r="AM34" s="128">
        <f t="shared" si="16"/>
        <v>4398.9750000000004</v>
      </c>
      <c r="AN34" s="128">
        <f t="shared" si="16"/>
        <v>4398.9750000000004</v>
      </c>
      <c r="AO34" s="128">
        <f t="shared" si="16"/>
        <v>4398.9750000000004</v>
      </c>
      <c r="AP34" s="128">
        <f t="shared" si="16"/>
        <v>4398.9750000000004</v>
      </c>
      <c r="AQ34" s="128">
        <f t="shared" si="16"/>
        <v>4398.9750000000004</v>
      </c>
      <c r="AR34" s="128">
        <f t="shared" si="16"/>
        <v>4398.9750000000004</v>
      </c>
      <c r="AS34" s="128">
        <f t="shared" si="16"/>
        <v>4398.9750000000004</v>
      </c>
      <c r="AT34" s="128">
        <f t="shared" si="16"/>
        <v>4398.9750000000004</v>
      </c>
      <c r="AU34" s="128">
        <f t="shared" si="16"/>
        <v>4398.9750000000004</v>
      </c>
      <c r="AV34" s="128">
        <f t="shared" si="16"/>
        <v>4398.9750000000004</v>
      </c>
      <c r="AW34" s="128">
        <f t="shared" si="16"/>
        <v>4398.9750000000004</v>
      </c>
      <c r="AX34" s="128">
        <f t="shared" ref="AX34:BI34" si="17">$F5*AX19</f>
        <v>4618.9237500000008</v>
      </c>
      <c r="AY34" s="128">
        <f t="shared" si="17"/>
        <v>4618.9237500000008</v>
      </c>
      <c r="AZ34" s="128">
        <f t="shared" si="17"/>
        <v>4618.9237500000008</v>
      </c>
      <c r="BA34" s="128">
        <f t="shared" si="17"/>
        <v>4618.9237500000008</v>
      </c>
      <c r="BB34" s="128">
        <f t="shared" si="17"/>
        <v>4618.9237500000008</v>
      </c>
      <c r="BC34" s="128">
        <f t="shared" si="17"/>
        <v>4618.9237500000008</v>
      </c>
      <c r="BD34" s="128">
        <f t="shared" si="17"/>
        <v>4618.9237500000008</v>
      </c>
      <c r="BE34" s="128">
        <f t="shared" si="17"/>
        <v>4618.9237500000008</v>
      </c>
      <c r="BF34" s="128">
        <f t="shared" si="17"/>
        <v>4618.9237500000008</v>
      </c>
      <c r="BG34" s="128">
        <f t="shared" si="17"/>
        <v>4618.9237500000008</v>
      </c>
      <c r="BH34" s="128">
        <f t="shared" si="17"/>
        <v>4618.9237500000008</v>
      </c>
      <c r="BI34" s="128">
        <f t="shared" si="17"/>
        <v>4618.9237500000008</v>
      </c>
    </row>
    <row r="35" spans="1:61" ht="15.6" x14ac:dyDescent="0.6">
      <c r="A35" s="131" t="str">
        <f t="shared" si="2"/>
        <v>Sous Chef</v>
      </c>
      <c r="B35" s="128">
        <f t="shared" ref="B35:M35" si="18">$B6*B20</f>
        <v>2800</v>
      </c>
      <c r="C35" s="128">
        <f t="shared" si="18"/>
        <v>2800</v>
      </c>
      <c r="D35" s="128">
        <f t="shared" si="18"/>
        <v>2800</v>
      </c>
      <c r="E35" s="128">
        <f t="shared" si="18"/>
        <v>2800</v>
      </c>
      <c r="F35" s="128">
        <f t="shared" si="18"/>
        <v>2800</v>
      </c>
      <c r="G35" s="128">
        <f t="shared" si="18"/>
        <v>2800</v>
      </c>
      <c r="H35" s="128">
        <f t="shared" si="18"/>
        <v>2800</v>
      </c>
      <c r="I35" s="128">
        <f t="shared" si="18"/>
        <v>2800</v>
      </c>
      <c r="J35" s="128">
        <f t="shared" si="18"/>
        <v>2800</v>
      </c>
      <c r="K35" s="128">
        <f t="shared" si="18"/>
        <v>2800</v>
      </c>
      <c r="L35" s="128">
        <f t="shared" si="18"/>
        <v>2800</v>
      </c>
      <c r="M35" s="128">
        <f t="shared" si="18"/>
        <v>2800</v>
      </c>
      <c r="N35" s="128">
        <f t="shared" ref="N35:Y35" si="19">$C6*N20</f>
        <v>2940</v>
      </c>
      <c r="O35" s="128">
        <f t="shared" si="19"/>
        <v>2940</v>
      </c>
      <c r="P35" s="128">
        <f t="shared" si="19"/>
        <v>2940</v>
      </c>
      <c r="Q35" s="128">
        <f t="shared" si="19"/>
        <v>2940</v>
      </c>
      <c r="R35" s="128">
        <f t="shared" si="19"/>
        <v>2940</v>
      </c>
      <c r="S35" s="128">
        <f t="shared" si="19"/>
        <v>2940</v>
      </c>
      <c r="T35" s="128">
        <f t="shared" si="19"/>
        <v>2940</v>
      </c>
      <c r="U35" s="128">
        <f t="shared" si="19"/>
        <v>2940</v>
      </c>
      <c r="V35" s="128">
        <f t="shared" si="19"/>
        <v>2940</v>
      </c>
      <c r="W35" s="128">
        <f t="shared" si="19"/>
        <v>2940</v>
      </c>
      <c r="X35" s="128">
        <f t="shared" si="19"/>
        <v>2940</v>
      </c>
      <c r="Y35" s="128">
        <f t="shared" si="19"/>
        <v>2940</v>
      </c>
      <c r="Z35" s="128">
        <f t="shared" ref="Z35:AK35" si="20">$D6*Z20</f>
        <v>3087</v>
      </c>
      <c r="AA35" s="128">
        <f t="shared" si="20"/>
        <v>3087</v>
      </c>
      <c r="AB35" s="128">
        <f t="shared" si="20"/>
        <v>3087</v>
      </c>
      <c r="AC35" s="128">
        <f t="shared" si="20"/>
        <v>3087</v>
      </c>
      <c r="AD35" s="128">
        <f t="shared" si="20"/>
        <v>3087</v>
      </c>
      <c r="AE35" s="128">
        <f t="shared" si="20"/>
        <v>3087</v>
      </c>
      <c r="AF35" s="128">
        <f t="shared" si="20"/>
        <v>3087</v>
      </c>
      <c r="AG35" s="128">
        <f t="shared" si="20"/>
        <v>3087</v>
      </c>
      <c r="AH35" s="128">
        <f t="shared" si="20"/>
        <v>3087</v>
      </c>
      <c r="AI35" s="128">
        <f t="shared" si="20"/>
        <v>3087</v>
      </c>
      <c r="AJ35" s="128">
        <f t="shared" si="20"/>
        <v>3087</v>
      </c>
      <c r="AK35" s="128">
        <f t="shared" si="20"/>
        <v>3087</v>
      </c>
      <c r="AL35" s="128">
        <f t="shared" ref="AL35:AW35" si="21">$E6*AL20</f>
        <v>3241.3500000000004</v>
      </c>
      <c r="AM35" s="128">
        <f t="shared" si="21"/>
        <v>3241.3500000000004</v>
      </c>
      <c r="AN35" s="128">
        <f t="shared" si="21"/>
        <v>3241.3500000000004</v>
      </c>
      <c r="AO35" s="128">
        <f t="shared" si="21"/>
        <v>3241.3500000000004</v>
      </c>
      <c r="AP35" s="128">
        <f t="shared" si="21"/>
        <v>3241.3500000000004</v>
      </c>
      <c r="AQ35" s="128">
        <f t="shared" si="21"/>
        <v>3241.3500000000004</v>
      </c>
      <c r="AR35" s="128">
        <f t="shared" si="21"/>
        <v>3241.3500000000004</v>
      </c>
      <c r="AS35" s="128">
        <f t="shared" si="21"/>
        <v>3241.3500000000004</v>
      </c>
      <c r="AT35" s="128">
        <f t="shared" si="21"/>
        <v>3241.3500000000004</v>
      </c>
      <c r="AU35" s="128">
        <f t="shared" si="21"/>
        <v>3241.3500000000004</v>
      </c>
      <c r="AV35" s="128">
        <f t="shared" si="21"/>
        <v>3241.3500000000004</v>
      </c>
      <c r="AW35" s="128">
        <f t="shared" si="21"/>
        <v>3241.3500000000004</v>
      </c>
      <c r="AX35" s="128">
        <f t="shared" ref="AX35:BI35" si="22">$F6*AX20</f>
        <v>3403.4175000000005</v>
      </c>
      <c r="AY35" s="128">
        <f t="shared" si="22"/>
        <v>3403.4175000000005</v>
      </c>
      <c r="AZ35" s="128">
        <f t="shared" si="22"/>
        <v>3403.4175000000005</v>
      </c>
      <c r="BA35" s="128">
        <f t="shared" si="22"/>
        <v>3403.4175000000005</v>
      </c>
      <c r="BB35" s="128">
        <f t="shared" si="22"/>
        <v>3403.4175000000005</v>
      </c>
      <c r="BC35" s="128">
        <f t="shared" si="22"/>
        <v>3403.4175000000005</v>
      </c>
      <c r="BD35" s="128">
        <f t="shared" si="22"/>
        <v>3403.4175000000005</v>
      </c>
      <c r="BE35" s="128">
        <f t="shared" si="22"/>
        <v>3403.4175000000005</v>
      </c>
      <c r="BF35" s="128">
        <f t="shared" si="22"/>
        <v>3403.4175000000005</v>
      </c>
      <c r="BG35" s="128">
        <f t="shared" si="22"/>
        <v>3403.4175000000005</v>
      </c>
      <c r="BH35" s="128">
        <f t="shared" si="22"/>
        <v>3403.4175000000005</v>
      </c>
      <c r="BI35" s="128">
        <f t="shared" si="22"/>
        <v>3403.4175000000005</v>
      </c>
    </row>
    <row r="36" spans="1:61" ht="15.6" x14ac:dyDescent="0.6">
      <c r="A36" s="131" t="str">
        <f t="shared" si="2"/>
        <v>Kitchen Staff</v>
      </c>
      <c r="B36" s="128">
        <f t="shared" ref="B36:M36" si="23">$B7*B21</f>
        <v>2500</v>
      </c>
      <c r="C36" s="128">
        <f t="shared" si="23"/>
        <v>2500</v>
      </c>
      <c r="D36" s="128">
        <f t="shared" si="23"/>
        <v>2500</v>
      </c>
      <c r="E36" s="128">
        <f t="shared" si="23"/>
        <v>2500</v>
      </c>
      <c r="F36" s="128">
        <f t="shared" si="23"/>
        <v>2500</v>
      </c>
      <c r="G36" s="128">
        <f t="shared" si="23"/>
        <v>2500</v>
      </c>
      <c r="H36" s="128">
        <f t="shared" si="23"/>
        <v>2500</v>
      </c>
      <c r="I36" s="128">
        <f t="shared" si="23"/>
        <v>2500</v>
      </c>
      <c r="J36" s="128">
        <f t="shared" si="23"/>
        <v>2500</v>
      </c>
      <c r="K36" s="128">
        <f t="shared" si="23"/>
        <v>2500</v>
      </c>
      <c r="L36" s="128">
        <f t="shared" si="23"/>
        <v>2500</v>
      </c>
      <c r="M36" s="128">
        <f t="shared" si="23"/>
        <v>2500</v>
      </c>
      <c r="N36" s="128">
        <f t="shared" ref="N36:Y36" si="24">$C7*N21</f>
        <v>2625</v>
      </c>
      <c r="O36" s="128">
        <f t="shared" si="24"/>
        <v>2625</v>
      </c>
      <c r="P36" s="128">
        <f t="shared" si="24"/>
        <v>2625</v>
      </c>
      <c r="Q36" s="128">
        <f t="shared" si="24"/>
        <v>2625</v>
      </c>
      <c r="R36" s="128">
        <f t="shared" si="24"/>
        <v>2625</v>
      </c>
      <c r="S36" s="128">
        <f t="shared" si="24"/>
        <v>2625</v>
      </c>
      <c r="T36" s="128">
        <f t="shared" si="24"/>
        <v>2625</v>
      </c>
      <c r="U36" s="128">
        <f t="shared" si="24"/>
        <v>2625</v>
      </c>
      <c r="V36" s="128">
        <f t="shared" si="24"/>
        <v>2625</v>
      </c>
      <c r="W36" s="128">
        <f t="shared" si="24"/>
        <v>2625</v>
      </c>
      <c r="X36" s="128">
        <f t="shared" si="24"/>
        <v>2625</v>
      </c>
      <c r="Y36" s="128">
        <f t="shared" si="24"/>
        <v>2625</v>
      </c>
      <c r="Z36" s="128">
        <f t="shared" ref="Z36:AK36" si="25">$D7*Z21</f>
        <v>2756.25</v>
      </c>
      <c r="AA36" s="128">
        <f t="shared" si="25"/>
        <v>2756.25</v>
      </c>
      <c r="AB36" s="128">
        <f t="shared" si="25"/>
        <v>2756.25</v>
      </c>
      <c r="AC36" s="128">
        <f t="shared" si="25"/>
        <v>2756.25</v>
      </c>
      <c r="AD36" s="128">
        <f t="shared" si="25"/>
        <v>2756.25</v>
      </c>
      <c r="AE36" s="128">
        <f t="shared" si="25"/>
        <v>2756.25</v>
      </c>
      <c r="AF36" s="128">
        <f t="shared" si="25"/>
        <v>2756.25</v>
      </c>
      <c r="AG36" s="128">
        <f t="shared" si="25"/>
        <v>2756.25</v>
      </c>
      <c r="AH36" s="128">
        <f t="shared" si="25"/>
        <v>2756.25</v>
      </c>
      <c r="AI36" s="128">
        <f t="shared" si="25"/>
        <v>2756.25</v>
      </c>
      <c r="AJ36" s="128">
        <f t="shared" si="25"/>
        <v>2756.25</v>
      </c>
      <c r="AK36" s="128">
        <f t="shared" si="25"/>
        <v>2756.25</v>
      </c>
      <c r="AL36" s="128">
        <f t="shared" ref="AL36:AW36" si="26">$E7*AL21</f>
        <v>2894.0625</v>
      </c>
      <c r="AM36" s="128">
        <f t="shared" si="26"/>
        <v>2894.0625</v>
      </c>
      <c r="AN36" s="128">
        <f t="shared" si="26"/>
        <v>2894.0625</v>
      </c>
      <c r="AO36" s="128">
        <f t="shared" si="26"/>
        <v>2894.0625</v>
      </c>
      <c r="AP36" s="128">
        <f t="shared" si="26"/>
        <v>2894.0625</v>
      </c>
      <c r="AQ36" s="128">
        <f t="shared" si="26"/>
        <v>2894.0625</v>
      </c>
      <c r="AR36" s="128">
        <f t="shared" si="26"/>
        <v>2894.0625</v>
      </c>
      <c r="AS36" s="128">
        <f t="shared" si="26"/>
        <v>2894.0625</v>
      </c>
      <c r="AT36" s="128">
        <f t="shared" si="26"/>
        <v>2894.0625</v>
      </c>
      <c r="AU36" s="128">
        <f t="shared" si="26"/>
        <v>2894.0625</v>
      </c>
      <c r="AV36" s="128">
        <f t="shared" si="26"/>
        <v>2894.0625</v>
      </c>
      <c r="AW36" s="128">
        <f t="shared" si="26"/>
        <v>2894.0625</v>
      </c>
      <c r="AX36" s="128">
        <f t="shared" ref="AX36:BI36" si="27">$F7*AX21</f>
        <v>3038.765625</v>
      </c>
      <c r="AY36" s="128">
        <f t="shared" si="27"/>
        <v>3038.765625</v>
      </c>
      <c r="AZ36" s="128">
        <f t="shared" si="27"/>
        <v>3038.765625</v>
      </c>
      <c r="BA36" s="128">
        <f t="shared" si="27"/>
        <v>3038.765625</v>
      </c>
      <c r="BB36" s="128">
        <f t="shared" si="27"/>
        <v>3038.765625</v>
      </c>
      <c r="BC36" s="128">
        <f t="shared" si="27"/>
        <v>3038.765625</v>
      </c>
      <c r="BD36" s="128">
        <f t="shared" si="27"/>
        <v>3038.765625</v>
      </c>
      <c r="BE36" s="128">
        <f t="shared" si="27"/>
        <v>3038.765625</v>
      </c>
      <c r="BF36" s="128">
        <f t="shared" si="27"/>
        <v>3038.765625</v>
      </c>
      <c r="BG36" s="128">
        <f t="shared" si="27"/>
        <v>3038.765625</v>
      </c>
      <c r="BH36" s="128">
        <f t="shared" si="27"/>
        <v>3038.765625</v>
      </c>
      <c r="BI36" s="128">
        <f t="shared" si="27"/>
        <v>3038.765625</v>
      </c>
    </row>
    <row r="37" spans="1:61" ht="15.6" x14ac:dyDescent="0.6">
      <c r="A37" s="131" t="str">
        <f t="shared" si="2"/>
        <v>Server</v>
      </c>
      <c r="B37" s="128">
        <f t="shared" ref="B37:M37" si="28">$B8*B22</f>
        <v>3600</v>
      </c>
      <c r="C37" s="128">
        <f t="shared" si="28"/>
        <v>3600</v>
      </c>
      <c r="D37" s="128">
        <f t="shared" si="28"/>
        <v>3600</v>
      </c>
      <c r="E37" s="128">
        <f t="shared" si="28"/>
        <v>3600</v>
      </c>
      <c r="F37" s="128">
        <f t="shared" si="28"/>
        <v>3600</v>
      </c>
      <c r="G37" s="128">
        <f t="shared" si="28"/>
        <v>3600</v>
      </c>
      <c r="H37" s="128">
        <f t="shared" si="28"/>
        <v>3600</v>
      </c>
      <c r="I37" s="128">
        <f t="shared" si="28"/>
        <v>3600</v>
      </c>
      <c r="J37" s="128">
        <f t="shared" si="28"/>
        <v>3600</v>
      </c>
      <c r="K37" s="128">
        <f t="shared" si="28"/>
        <v>3600</v>
      </c>
      <c r="L37" s="128">
        <f t="shared" si="28"/>
        <v>3600</v>
      </c>
      <c r="M37" s="128">
        <f t="shared" si="28"/>
        <v>3600</v>
      </c>
      <c r="N37" s="128">
        <f t="shared" ref="N37:Y37" si="29">$C8*N22</f>
        <v>3780</v>
      </c>
      <c r="O37" s="128">
        <f t="shared" si="29"/>
        <v>3780</v>
      </c>
      <c r="P37" s="128">
        <f t="shared" si="29"/>
        <v>3780</v>
      </c>
      <c r="Q37" s="128">
        <f t="shared" si="29"/>
        <v>3780</v>
      </c>
      <c r="R37" s="128">
        <f t="shared" si="29"/>
        <v>3780</v>
      </c>
      <c r="S37" s="128">
        <f t="shared" si="29"/>
        <v>3780</v>
      </c>
      <c r="T37" s="128">
        <f t="shared" si="29"/>
        <v>3780</v>
      </c>
      <c r="U37" s="128">
        <f t="shared" si="29"/>
        <v>3780</v>
      </c>
      <c r="V37" s="128">
        <f t="shared" si="29"/>
        <v>3780</v>
      </c>
      <c r="W37" s="128">
        <f t="shared" si="29"/>
        <v>3780</v>
      </c>
      <c r="X37" s="128">
        <f t="shared" si="29"/>
        <v>3780</v>
      </c>
      <c r="Y37" s="128">
        <f t="shared" si="29"/>
        <v>3780</v>
      </c>
      <c r="Z37" s="128">
        <f t="shared" ref="Z37:AK37" si="30">$D8*Z22</f>
        <v>3969</v>
      </c>
      <c r="AA37" s="128">
        <f t="shared" si="30"/>
        <v>3969</v>
      </c>
      <c r="AB37" s="128">
        <f t="shared" si="30"/>
        <v>3969</v>
      </c>
      <c r="AC37" s="128">
        <f t="shared" si="30"/>
        <v>3969</v>
      </c>
      <c r="AD37" s="128">
        <f t="shared" si="30"/>
        <v>3969</v>
      </c>
      <c r="AE37" s="128">
        <f t="shared" si="30"/>
        <v>3969</v>
      </c>
      <c r="AF37" s="128">
        <f t="shared" si="30"/>
        <v>3969</v>
      </c>
      <c r="AG37" s="128">
        <f t="shared" si="30"/>
        <v>3969</v>
      </c>
      <c r="AH37" s="128">
        <f t="shared" si="30"/>
        <v>3969</v>
      </c>
      <c r="AI37" s="128">
        <f t="shared" si="30"/>
        <v>3969</v>
      </c>
      <c r="AJ37" s="128">
        <f t="shared" si="30"/>
        <v>3969</v>
      </c>
      <c r="AK37" s="128">
        <f t="shared" si="30"/>
        <v>3969</v>
      </c>
      <c r="AL37" s="128">
        <f t="shared" ref="AL37:AW37" si="31">$E8*AL22</f>
        <v>4167.45</v>
      </c>
      <c r="AM37" s="128">
        <f t="shared" si="31"/>
        <v>4167.45</v>
      </c>
      <c r="AN37" s="128">
        <f t="shared" si="31"/>
        <v>4167.45</v>
      </c>
      <c r="AO37" s="128">
        <f t="shared" si="31"/>
        <v>4167.45</v>
      </c>
      <c r="AP37" s="128">
        <f t="shared" si="31"/>
        <v>4167.45</v>
      </c>
      <c r="AQ37" s="128">
        <f t="shared" si="31"/>
        <v>4167.45</v>
      </c>
      <c r="AR37" s="128">
        <f t="shared" si="31"/>
        <v>4167.45</v>
      </c>
      <c r="AS37" s="128">
        <f t="shared" si="31"/>
        <v>4167.45</v>
      </c>
      <c r="AT37" s="128">
        <f t="shared" si="31"/>
        <v>4167.45</v>
      </c>
      <c r="AU37" s="128">
        <f t="shared" si="31"/>
        <v>4167.45</v>
      </c>
      <c r="AV37" s="128">
        <f t="shared" si="31"/>
        <v>4167.45</v>
      </c>
      <c r="AW37" s="128">
        <f t="shared" si="31"/>
        <v>4167.45</v>
      </c>
      <c r="AX37" s="128">
        <f t="shared" ref="AX37:BI37" si="32">$F8*AX22</f>
        <v>4375.8225000000002</v>
      </c>
      <c r="AY37" s="128">
        <f t="shared" si="32"/>
        <v>4375.8225000000002</v>
      </c>
      <c r="AZ37" s="128">
        <f t="shared" si="32"/>
        <v>4375.8225000000002</v>
      </c>
      <c r="BA37" s="128">
        <f t="shared" si="32"/>
        <v>4375.8225000000002</v>
      </c>
      <c r="BB37" s="128">
        <f t="shared" si="32"/>
        <v>4375.8225000000002</v>
      </c>
      <c r="BC37" s="128">
        <f t="shared" si="32"/>
        <v>4375.8225000000002</v>
      </c>
      <c r="BD37" s="128">
        <f t="shared" si="32"/>
        <v>4375.8225000000002</v>
      </c>
      <c r="BE37" s="128">
        <f t="shared" si="32"/>
        <v>4375.8225000000002</v>
      </c>
      <c r="BF37" s="128">
        <f t="shared" si="32"/>
        <v>4375.8225000000002</v>
      </c>
      <c r="BG37" s="128">
        <f t="shared" si="32"/>
        <v>4375.8225000000002</v>
      </c>
      <c r="BH37" s="128">
        <f t="shared" si="32"/>
        <v>4375.8225000000002</v>
      </c>
      <c r="BI37" s="128">
        <f t="shared" si="32"/>
        <v>4375.8225000000002</v>
      </c>
    </row>
    <row r="38" spans="1:61" ht="15.6" x14ac:dyDescent="0.6">
      <c r="A38" s="131" t="str">
        <f t="shared" si="2"/>
        <v>Bartender</v>
      </c>
      <c r="B38" s="128">
        <f t="shared" ref="B38:M38" si="33">$B9*B23</f>
        <v>2200</v>
      </c>
      <c r="C38" s="128">
        <f t="shared" si="33"/>
        <v>2200</v>
      </c>
      <c r="D38" s="128">
        <f t="shared" si="33"/>
        <v>2200</v>
      </c>
      <c r="E38" s="128">
        <f t="shared" si="33"/>
        <v>2200</v>
      </c>
      <c r="F38" s="128">
        <f t="shared" si="33"/>
        <v>2200</v>
      </c>
      <c r="G38" s="128">
        <f t="shared" si="33"/>
        <v>2200</v>
      </c>
      <c r="H38" s="128">
        <f t="shared" si="33"/>
        <v>2200</v>
      </c>
      <c r="I38" s="128">
        <f t="shared" si="33"/>
        <v>2200</v>
      </c>
      <c r="J38" s="128">
        <f t="shared" si="33"/>
        <v>2200</v>
      </c>
      <c r="K38" s="128">
        <f t="shared" si="33"/>
        <v>2200</v>
      </c>
      <c r="L38" s="128">
        <f t="shared" si="33"/>
        <v>2200</v>
      </c>
      <c r="M38" s="128">
        <f t="shared" si="33"/>
        <v>2200</v>
      </c>
      <c r="N38" s="128">
        <f t="shared" ref="N38:Y38" si="34">$C9*N23</f>
        <v>2310</v>
      </c>
      <c r="O38" s="128">
        <f t="shared" si="34"/>
        <v>2310</v>
      </c>
      <c r="P38" s="128">
        <f t="shared" si="34"/>
        <v>2310</v>
      </c>
      <c r="Q38" s="128">
        <f t="shared" si="34"/>
        <v>2310</v>
      </c>
      <c r="R38" s="128">
        <f t="shared" si="34"/>
        <v>2310</v>
      </c>
      <c r="S38" s="128">
        <f t="shared" si="34"/>
        <v>2310</v>
      </c>
      <c r="T38" s="128">
        <f t="shared" si="34"/>
        <v>2310</v>
      </c>
      <c r="U38" s="128">
        <f t="shared" si="34"/>
        <v>2310</v>
      </c>
      <c r="V38" s="128">
        <f t="shared" si="34"/>
        <v>2310</v>
      </c>
      <c r="W38" s="128">
        <f t="shared" si="34"/>
        <v>2310</v>
      </c>
      <c r="X38" s="128">
        <f t="shared" si="34"/>
        <v>2310</v>
      </c>
      <c r="Y38" s="128">
        <f t="shared" si="34"/>
        <v>2310</v>
      </c>
      <c r="Z38" s="128">
        <f t="shared" ref="Z38:AK38" si="35">$D9*Z23</f>
        <v>2425.5</v>
      </c>
      <c r="AA38" s="128">
        <f t="shared" si="35"/>
        <v>2425.5</v>
      </c>
      <c r="AB38" s="128">
        <f t="shared" si="35"/>
        <v>2425.5</v>
      </c>
      <c r="AC38" s="128">
        <f t="shared" si="35"/>
        <v>2425.5</v>
      </c>
      <c r="AD38" s="128">
        <f t="shared" si="35"/>
        <v>2425.5</v>
      </c>
      <c r="AE38" s="128">
        <f t="shared" si="35"/>
        <v>2425.5</v>
      </c>
      <c r="AF38" s="128">
        <f t="shared" si="35"/>
        <v>2425.5</v>
      </c>
      <c r="AG38" s="128">
        <f t="shared" si="35"/>
        <v>2425.5</v>
      </c>
      <c r="AH38" s="128">
        <f t="shared" si="35"/>
        <v>2425.5</v>
      </c>
      <c r="AI38" s="128">
        <f t="shared" si="35"/>
        <v>2425.5</v>
      </c>
      <c r="AJ38" s="128">
        <f t="shared" si="35"/>
        <v>2425.5</v>
      </c>
      <c r="AK38" s="128">
        <f t="shared" si="35"/>
        <v>2425.5</v>
      </c>
      <c r="AL38" s="128">
        <f t="shared" ref="AL38:AW38" si="36">$E9*AL23</f>
        <v>2546.7750000000001</v>
      </c>
      <c r="AM38" s="128">
        <f t="shared" si="36"/>
        <v>2546.7750000000001</v>
      </c>
      <c r="AN38" s="128">
        <f t="shared" si="36"/>
        <v>2546.7750000000001</v>
      </c>
      <c r="AO38" s="128">
        <f t="shared" si="36"/>
        <v>2546.7750000000001</v>
      </c>
      <c r="AP38" s="128">
        <f t="shared" si="36"/>
        <v>2546.7750000000001</v>
      </c>
      <c r="AQ38" s="128">
        <f t="shared" si="36"/>
        <v>2546.7750000000001</v>
      </c>
      <c r="AR38" s="128">
        <f t="shared" si="36"/>
        <v>2546.7750000000001</v>
      </c>
      <c r="AS38" s="128">
        <f t="shared" si="36"/>
        <v>2546.7750000000001</v>
      </c>
      <c r="AT38" s="128">
        <f t="shared" si="36"/>
        <v>2546.7750000000001</v>
      </c>
      <c r="AU38" s="128">
        <f t="shared" si="36"/>
        <v>2546.7750000000001</v>
      </c>
      <c r="AV38" s="128">
        <f t="shared" si="36"/>
        <v>2546.7750000000001</v>
      </c>
      <c r="AW38" s="128">
        <f t="shared" si="36"/>
        <v>2546.7750000000001</v>
      </c>
      <c r="AX38" s="128">
        <f t="shared" ref="AX38:BI38" si="37">$F9*AX23</f>
        <v>2674.11375</v>
      </c>
      <c r="AY38" s="128">
        <f t="shared" si="37"/>
        <v>2674.11375</v>
      </c>
      <c r="AZ38" s="128">
        <f t="shared" si="37"/>
        <v>2674.11375</v>
      </c>
      <c r="BA38" s="128">
        <f t="shared" si="37"/>
        <v>2674.11375</v>
      </c>
      <c r="BB38" s="128">
        <f t="shared" si="37"/>
        <v>2674.11375</v>
      </c>
      <c r="BC38" s="128">
        <f t="shared" si="37"/>
        <v>2674.11375</v>
      </c>
      <c r="BD38" s="128">
        <f t="shared" si="37"/>
        <v>2674.11375</v>
      </c>
      <c r="BE38" s="128">
        <f t="shared" si="37"/>
        <v>2674.11375</v>
      </c>
      <c r="BF38" s="128">
        <f t="shared" si="37"/>
        <v>2674.11375</v>
      </c>
      <c r="BG38" s="128">
        <f t="shared" si="37"/>
        <v>2674.11375</v>
      </c>
      <c r="BH38" s="128">
        <f t="shared" si="37"/>
        <v>2674.11375</v>
      </c>
      <c r="BI38" s="128">
        <f t="shared" si="37"/>
        <v>2674.11375</v>
      </c>
    </row>
    <row r="39" spans="1:61" ht="15.6" x14ac:dyDescent="0.6">
      <c r="A39" s="131" t="str">
        <f t="shared" si="2"/>
        <v>Host/Hostess</v>
      </c>
      <c r="B39" s="128">
        <f t="shared" ref="B39:M39" si="38">$B10*B24</f>
        <v>1800</v>
      </c>
      <c r="C39" s="128">
        <f t="shared" si="38"/>
        <v>1800</v>
      </c>
      <c r="D39" s="128">
        <f t="shared" si="38"/>
        <v>1800</v>
      </c>
      <c r="E39" s="128">
        <f t="shared" si="38"/>
        <v>1800</v>
      </c>
      <c r="F39" s="128">
        <f t="shared" si="38"/>
        <v>1800</v>
      </c>
      <c r="G39" s="128">
        <f t="shared" si="38"/>
        <v>1800</v>
      </c>
      <c r="H39" s="128">
        <f t="shared" si="38"/>
        <v>1800</v>
      </c>
      <c r="I39" s="128">
        <f t="shared" si="38"/>
        <v>1800</v>
      </c>
      <c r="J39" s="128">
        <f t="shared" si="38"/>
        <v>1800</v>
      </c>
      <c r="K39" s="128">
        <f t="shared" si="38"/>
        <v>1800</v>
      </c>
      <c r="L39" s="128">
        <f t="shared" si="38"/>
        <v>1800</v>
      </c>
      <c r="M39" s="128">
        <f t="shared" si="38"/>
        <v>1800</v>
      </c>
      <c r="N39" s="128">
        <f t="shared" ref="N39:Y39" si="39">$C10*N24</f>
        <v>1890</v>
      </c>
      <c r="O39" s="128">
        <f t="shared" si="39"/>
        <v>1890</v>
      </c>
      <c r="P39" s="128">
        <f t="shared" si="39"/>
        <v>1890</v>
      </c>
      <c r="Q39" s="128">
        <f t="shared" si="39"/>
        <v>1890</v>
      </c>
      <c r="R39" s="128">
        <f t="shared" si="39"/>
        <v>1890</v>
      </c>
      <c r="S39" s="128">
        <f t="shared" si="39"/>
        <v>1890</v>
      </c>
      <c r="T39" s="128">
        <f t="shared" si="39"/>
        <v>1890</v>
      </c>
      <c r="U39" s="128">
        <f t="shared" si="39"/>
        <v>1890</v>
      </c>
      <c r="V39" s="128">
        <f t="shared" si="39"/>
        <v>1890</v>
      </c>
      <c r="W39" s="128">
        <f t="shared" si="39"/>
        <v>1890</v>
      </c>
      <c r="X39" s="128">
        <f t="shared" si="39"/>
        <v>1890</v>
      </c>
      <c r="Y39" s="128">
        <f t="shared" si="39"/>
        <v>1890</v>
      </c>
      <c r="Z39" s="128">
        <f t="shared" ref="Z39:AK39" si="40">$D10*Z24</f>
        <v>1984.5</v>
      </c>
      <c r="AA39" s="128">
        <f t="shared" si="40"/>
        <v>1984.5</v>
      </c>
      <c r="AB39" s="128">
        <f t="shared" si="40"/>
        <v>1984.5</v>
      </c>
      <c r="AC39" s="128">
        <f t="shared" si="40"/>
        <v>1984.5</v>
      </c>
      <c r="AD39" s="128">
        <f t="shared" si="40"/>
        <v>1984.5</v>
      </c>
      <c r="AE39" s="128">
        <f t="shared" si="40"/>
        <v>1984.5</v>
      </c>
      <c r="AF39" s="128">
        <f t="shared" si="40"/>
        <v>1984.5</v>
      </c>
      <c r="AG39" s="128">
        <f t="shared" si="40"/>
        <v>1984.5</v>
      </c>
      <c r="AH39" s="128">
        <f t="shared" si="40"/>
        <v>1984.5</v>
      </c>
      <c r="AI39" s="128">
        <f t="shared" si="40"/>
        <v>1984.5</v>
      </c>
      <c r="AJ39" s="128">
        <f t="shared" si="40"/>
        <v>1984.5</v>
      </c>
      <c r="AK39" s="128">
        <f t="shared" si="40"/>
        <v>1984.5</v>
      </c>
      <c r="AL39" s="128">
        <f t="shared" ref="AL39:AW39" si="41">$E10*AL24</f>
        <v>2083.7249999999999</v>
      </c>
      <c r="AM39" s="128">
        <f t="shared" si="41"/>
        <v>2083.7249999999999</v>
      </c>
      <c r="AN39" s="128">
        <f t="shared" si="41"/>
        <v>2083.7249999999999</v>
      </c>
      <c r="AO39" s="128">
        <f t="shared" si="41"/>
        <v>2083.7249999999999</v>
      </c>
      <c r="AP39" s="128">
        <f t="shared" si="41"/>
        <v>2083.7249999999999</v>
      </c>
      <c r="AQ39" s="128">
        <f t="shared" si="41"/>
        <v>2083.7249999999999</v>
      </c>
      <c r="AR39" s="128">
        <f t="shared" si="41"/>
        <v>2083.7249999999999</v>
      </c>
      <c r="AS39" s="128">
        <f t="shared" si="41"/>
        <v>2083.7249999999999</v>
      </c>
      <c r="AT39" s="128">
        <f t="shared" si="41"/>
        <v>2083.7249999999999</v>
      </c>
      <c r="AU39" s="128">
        <f t="shared" si="41"/>
        <v>2083.7249999999999</v>
      </c>
      <c r="AV39" s="128">
        <f t="shared" si="41"/>
        <v>2083.7249999999999</v>
      </c>
      <c r="AW39" s="128">
        <f t="shared" si="41"/>
        <v>2083.7249999999999</v>
      </c>
      <c r="AX39" s="128">
        <f t="shared" ref="AX39:BI39" si="42">$F10*AX24</f>
        <v>2187.9112500000001</v>
      </c>
      <c r="AY39" s="128">
        <f t="shared" si="42"/>
        <v>2187.9112500000001</v>
      </c>
      <c r="AZ39" s="128">
        <f t="shared" si="42"/>
        <v>2187.9112500000001</v>
      </c>
      <c r="BA39" s="128">
        <f t="shared" si="42"/>
        <v>2187.9112500000001</v>
      </c>
      <c r="BB39" s="128">
        <f t="shared" si="42"/>
        <v>2187.9112500000001</v>
      </c>
      <c r="BC39" s="128">
        <f t="shared" si="42"/>
        <v>2187.9112500000001</v>
      </c>
      <c r="BD39" s="128">
        <f t="shared" si="42"/>
        <v>2187.9112500000001</v>
      </c>
      <c r="BE39" s="128">
        <f t="shared" si="42"/>
        <v>2187.9112500000001</v>
      </c>
      <c r="BF39" s="128">
        <f t="shared" si="42"/>
        <v>2187.9112500000001</v>
      </c>
      <c r="BG39" s="128">
        <f t="shared" si="42"/>
        <v>2187.9112500000001</v>
      </c>
      <c r="BH39" s="128">
        <f t="shared" si="42"/>
        <v>2187.9112500000001</v>
      </c>
      <c r="BI39" s="128">
        <f t="shared" si="42"/>
        <v>2187.9112500000001</v>
      </c>
    </row>
    <row r="40" spans="1:61" ht="15.6" x14ac:dyDescent="0.6">
      <c r="A40" s="131" t="str">
        <f t="shared" si="2"/>
        <v>Dishwasher</v>
      </c>
      <c r="B40" s="128">
        <f t="shared" ref="B40:M40" si="43">$B11*B25</f>
        <v>1500</v>
      </c>
      <c r="C40" s="128">
        <f t="shared" si="43"/>
        <v>1500</v>
      </c>
      <c r="D40" s="128">
        <f t="shared" si="43"/>
        <v>1500</v>
      </c>
      <c r="E40" s="128">
        <f t="shared" si="43"/>
        <v>1500</v>
      </c>
      <c r="F40" s="128">
        <f t="shared" si="43"/>
        <v>1500</v>
      </c>
      <c r="G40" s="128">
        <f t="shared" si="43"/>
        <v>1500</v>
      </c>
      <c r="H40" s="128">
        <f t="shared" si="43"/>
        <v>1500</v>
      </c>
      <c r="I40" s="128">
        <f t="shared" si="43"/>
        <v>1500</v>
      </c>
      <c r="J40" s="128">
        <f t="shared" si="43"/>
        <v>1500</v>
      </c>
      <c r="K40" s="128">
        <f t="shared" si="43"/>
        <v>1500</v>
      </c>
      <c r="L40" s="128">
        <f t="shared" si="43"/>
        <v>1500</v>
      </c>
      <c r="M40" s="128">
        <f t="shared" si="43"/>
        <v>1500</v>
      </c>
      <c r="N40" s="128">
        <f t="shared" ref="N40:Y40" si="44">$C11*N25</f>
        <v>1575</v>
      </c>
      <c r="O40" s="128">
        <f t="shared" si="44"/>
        <v>1575</v>
      </c>
      <c r="P40" s="128">
        <f t="shared" si="44"/>
        <v>1575</v>
      </c>
      <c r="Q40" s="128">
        <f t="shared" si="44"/>
        <v>1575</v>
      </c>
      <c r="R40" s="128">
        <f t="shared" si="44"/>
        <v>1575</v>
      </c>
      <c r="S40" s="128">
        <f t="shared" si="44"/>
        <v>1575</v>
      </c>
      <c r="T40" s="128">
        <f t="shared" si="44"/>
        <v>1575</v>
      </c>
      <c r="U40" s="128">
        <f t="shared" si="44"/>
        <v>1575</v>
      </c>
      <c r="V40" s="128">
        <f t="shared" si="44"/>
        <v>1575</v>
      </c>
      <c r="W40" s="128">
        <f t="shared" si="44"/>
        <v>1575</v>
      </c>
      <c r="X40" s="128">
        <f t="shared" si="44"/>
        <v>1575</v>
      </c>
      <c r="Y40" s="128">
        <f t="shared" si="44"/>
        <v>1575</v>
      </c>
      <c r="Z40" s="128">
        <f t="shared" ref="Z40:AK40" si="45">$D11*Z25</f>
        <v>1653.75</v>
      </c>
      <c r="AA40" s="128">
        <f t="shared" si="45"/>
        <v>1653.75</v>
      </c>
      <c r="AB40" s="128">
        <f t="shared" si="45"/>
        <v>1653.75</v>
      </c>
      <c r="AC40" s="128">
        <f t="shared" si="45"/>
        <v>1653.75</v>
      </c>
      <c r="AD40" s="128">
        <f t="shared" si="45"/>
        <v>1653.75</v>
      </c>
      <c r="AE40" s="128">
        <f t="shared" si="45"/>
        <v>1653.75</v>
      </c>
      <c r="AF40" s="128">
        <f t="shared" si="45"/>
        <v>1653.75</v>
      </c>
      <c r="AG40" s="128">
        <f t="shared" si="45"/>
        <v>1653.75</v>
      </c>
      <c r="AH40" s="128">
        <f t="shared" si="45"/>
        <v>1653.75</v>
      </c>
      <c r="AI40" s="128">
        <f t="shared" si="45"/>
        <v>1653.75</v>
      </c>
      <c r="AJ40" s="128">
        <f t="shared" si="45"/>
        <v>1653.75</v>
      </c>
      <c r="AK40" s="128">
        <f t="shared" si="45"/>
        <v>1653.75</v>
      </c>
      <c r="AL40" s="128">
        <f t="shared" ref="AL40:AW40" si="46">$E11*AL25</f>
        <v>1736.4375</v>
      </c>
      <c r="AM40" s="128">
        <f t="shared" si="46"/>
        <v>1736.4375</v>
      </c>
      <c r="AN40" s="128">
        <f t="shared" si="46"/>
        <v>1736.4375</v>
      </c>
      <c r="AO40" s="128">
        <f t="shared" si="46"/>
        <v>1736.4375</v>
      </c>
      <c r="AP40" s="128">
        <f t="shared" si="46"/>
        <v>1736.4375</v>
      </c>
      <c r="AQ40" s="128">
        <f t="shared" si="46"/>
        <v>1736.4375</v>
      </c>
      <c r="AR40" s="128">
        <f t="shared" si="46"/>
        <v>1736.4375</v>
      </c>
      <c r="AS40" s="128">
        <f t="shared" si="46"/>
        <v>1736.4375</v>
      </c>
      <c r="AT40" s="128">
        <f t="shared" si="46"/>
        <v>1736.4375</v>
      </c>
      <c r="AU40" s="128">
        <f t="shared" si="46"/>
        <v>1736.4375</v>
      </c>
      <c r="AV40" s="128">
        <f t="shared" si="46"/>
        <v>1736.4375</v>
      </c>
      <c r="AW40" s="128">
        <f t="shared" si="46"/>
        <v>1736.4375</v>
      </c>
      <c r="AX40" s="128">
        <f t="shared" ref="AX40:BI40" si="47">$F11*AX25</f>
        <v>1823.2593750000001</v>
      </c>
      <c r="AY40" s="128">
        <f t="shared" si="47"/>
        <v>1823.2593750000001</v>
      </c>
      <c r="AZ40" s="128">
        <f t="shared" si="47"/>
        <v>1823.2593750000001</v>
      </c>
      <c r="BA40" s="128">
        <f t="shared" si="47"/>
        <v>1823.2593750000001</v>
      </c>
      <c r="BB40" s="128">
        <f t="shared" si="47"/>
        <v>1823.2593750000001</v>
      </c>
      <c r="BC40" s="128">
        <f t="shared" si="47"/>
        <v>1823.2593750000001</v>
      </c>
      <c r="BD40" s="128">
        <f t="shared" si="47"/>
        <v>1823.2593750000001</v>
      </c>
      <c r="BE40" s="128">
        <f t="shared" si="47"/>
        <v>1823.2593750000001</v>
      </c>
      <c r="BF40" s="128">
        <f t="shared" si="47"/>
        <v>1823.2593750000001</v>
      </c>
      <c r="BG40" s="128">
        <f t="shared" si="47"/>
        <v>1823.2593750000001</v>
      </c>
      <c r="BH40" s="128">
        <f t="shared" si="47"/>
        <v>1823.2593750000001</v>
      </c>
      <c r="BI40" s="128">
        <f t="shared" si="47"/>
        <v>1823.2593750000001</v>
      </c>
    </row>
    <row r="41" spans="1:61" ht="15.6" x14ac:dyDescent="0.6">
      <c r="A41" s="131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</row>
    <row r="42" spans="1:61" ht="15.6" x14ac:dyDescent="0.6">
      <c r="A42" s="53" t="s">
        <v>47</v>
      </c>
      <c r="B42" s="129">
        <f t="shared" ref="B42:AG42" si="48">SUM(B32:B40)</f>
        <v>18200</v>
      </c>
      <c r="C42" s="129">
        <f t="shared" si="48"/>
        <v>18200</v>
      </c>
      <c r="D42" s="129">
        <f t="shared" si="48"/>
        <v>18200</v>
      </c>
      <c r="E42" s="129">
        <f t="shared" si="48"/>
        <v>18200</v>
      </c>
      <c r="F42" s="129">
        <f t="shared" si="48"/>
        <v>18200</v>
      </c>
      <c r="G42" s="129">
        <f t="shared" si="48"/>
        <v>18200</v>
      </c>
      <c r="H42" s="129">
        <f t="shared" si="48"/>
        <v>18200</v>
      </c>
      <c r="I42" s="129">
        <f t="shared" si="48"/>
        <v>18200</v>
      </c>
      <c r="J42" s="129">
        <f t="shared" si="48"/>
        <v>18200</v>
      </c>
      <c r="K42" s="129">
        <f t="shared" si="48"/>
        <v>18200</v>
      </c>
      <c r="L42" s="129">
        <f t="shared" si="48"/>
        <v>18200</v>
      </c>
      <c r="M42" s="129">
        <f t="shared" si="48"/>
        <v>18200</v>
      </c>
      <c r="N42" s="129">
        <f t="shared" si="48"/>
        <v>19110</v>
      </c>
      <c r="O42" s="129">
        <f t="shared" si="48"/>
        <v>19110</v>
      </c>
      <c r="P42" s="129">
        <f t="shared" si="48"/>
        <v>19110</v>
      </c>
      <c r="Q42" s="129">
        <f t="shared" si="48"/>
        <v>19110</v>
      </c>
      <c r="R42" s="129">
        <f t="shared" si="48"/>
        <v>19110</v>
      </c>
      <c r="S42" s="129">
        <f t="shared" si="48"/>
        <v>19110</v>
      </c>
      <c r="T42" s="129">
        <f t="shared" si="48"/>
        <v>19110</v>
      </c>
      <c r="U42" s="129">
        <f t="shared" si="48"/>
        <v>19110</v>
      </c>
      <c r="V42" s="129">
        <f t="shared" si="48"/>
        <v>19110</v>
      </c>
      <c r="W42" s="129">
        <f t="shared" si="48"/>
        <v>19110</v>
      </c>
      <c r="X42" s="129">
        <f t="shared" si="48"/>
        <v>19110</v>
      </c>
      <c r="Y42" s="129">
        <f t="shared" si="48"/>
        <v>19110</v>
      </c>
      <c r="Z42" s="129">
        <f t="shared" si="48"/>
        <v>20065.5</v>
      </c>
      <c r="AA42" s="129">
        <f t="shared" si="48"/>
        <v>20065.5</v>
      </c>
      <c r="AB42" s="129">
        <f t="shared" si="48"/>
        <v>20065.5</v>
      </c>
      <c r="AC42" s="129">
        <f t="shared" si="48"/>
        <v>20065.5</v>
      </c>
      <c r="AD42" s="129">
        <f t="shared" si="48"/>
        <v>20065.5</v>
      </c>
      <c r="AE42" s="129">
        <f t="shared" si="48"/>
        <v>20065.5</v>
      </c>
      <c r="AF42" s="129">
        <f t="shared" si="48"/>
        <v>20065.5</v>
      </c>
      <c r="AG42" s="129">
        <f t="shared" si="48"/>
        <v>20065.5</v>
      </c>
      <c r="AH42" s="129">
        <f t="shared" ref="AH42:BI42" si="49">SUM(AH32:AH40)</f>
        <v>20065.5</v>
      </c>
      <c r="AI42" s="129">
        <f t="shared" si="49"/>
        <v>20065.5</v>
      </c>
      <c r="AJ42" s="129">
        <f t="shared" si="49"/>
        <v>20065.5</v>
      </c>
      <c r="AK42" s="129">
        <f t="shared" si="49"/>
        <v>20065.5</v>
      </c>
      <c r="AL42" s="129">
        <f t="shared" si="49"/>
        <v>21068.775000000001</v>
      </c>
      <c r="AM42" s="129">
        <f t="shared" si="49"/>
        <v>21068.775000000001</v>
      </c>
      <c r="AN42" s="129">
        <f t="shared" si="49"/>
        <v>21068.775000000001</v>
      </c>
      <c r="AO42" s="129">
        <f t="shared" si="49"/>
        <v>21068.775000000001</v>
      </c>
      <c r="AP42" s="129">
        <f t="shared" si="49"/>
        <v>21068.775000000001</v>
      </c>
      <c r="AQ42" s="129">
        <f t="shared" si="49"/>
        <v>21068.775000000001</v>
      </c>
      <c r="AR42" s="129">
        <f t="shared" si="49"/>
        <v>21068.775000000001</v>
      </c>
      <c r="AS42" s="129">
        <f t="shared" si="49"/>
        <v>21068.775000000001</v>
      </c>
      <c r="AT42" s="129">
        <f t="shared" si="49"/>
        <v>21068.775000000001</v>
      </c>
      <c r="AU42" s="129">
        <f t="shared" si="49"/>
        <v>21068.775000000001</v>
      </c>
      <c r="AV42" s="129">
        <f t="shared" si="49"/>
        <v>21068.775000000001</v>
      </c>
      <c r="AW42" s="129">
        <f t="shared" si="49"/>
        <v>21068.775000000001</v>
      </c>
      <c r="AX42" s="129">
        <f t="shared" si="49"/>
        <v>22122.213750000003</v>
      </c>
      <c r="AY42" s="129">
        <f t="shared" si="49"/>
        <v>22122.213750000003</v>
      </c>
      <c r="AZ42" s="129">
        <f t="shared" si="49"/>
        <v>22122.213750000003</v>
      </c>
      <c r="BA42" s="129">
        <f t="shared" si="49"/>
        <v>22122.213750000003</v>
      </c>
      <c r="BB42" s="129">
        <f t="shared" si="49"/>
        <v>22122.213750000003</v>
      </c>
      <c r="BC42" s="129">
        <f t="shared" si="49"/>
        <v>22122.213750000003</v>
      </c>
      <c r="BD42" s="129">
        <f t="shared" si="49"/>
        <v>22122.213750000003</v>
      </c>
      <c r="BE42" s="129">
        <f t="shared" si="49"/>
        <v>22122.213750000003</v>
      </c>
      <c r="BF42" s="129">
        <f t="shared" si="49"/>
        <v>22122.213750000003</v>
      </c>
      <c r="BG42" s="129">
        <f t="shared" si="49"/>
        <v>22122.213750000003</v>
      </c>
      <c r="BH42" s="129">
        <f t="shared" si="49"/>
        <v>22122.213750000003</v>
      </c>
      <c r="BI42" s="129">
        <f t="shared" si="49"/>
        <v>22122.213750000003</v>
      </c>
    </row>
    <row r="43" spans="1:61" x14ac:dyDescent="0.55000000000000004"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</row>
    <row r="44" spans="1:61" ht="16.8" x14ac:dyDescent="0.65">
      <c r="A44" s="47" t="s">
        <v>155</v>
      </c>
      <c r="B44" s="176" t="s">
        <v>35</v>
      </c>
      <c r="C44" s="176" t="s">
        <v>36</v>
      </c>
      <c r="D44" s="176" t="s">
        <v>37</v>
      </c>
      <c r="E44" s="176" t="s">
        <v>38</v>
      </c>
      <c r="F44" s="176" t="s">
        <v>39</v>
      </c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7"/>
      <c r="BE44" s="177"/>
      <c r="BF44" s="177"/>
      <c r="BG44" s="177"/>
      <c r="BH44" s="177"/>
      <c r="BI44" s="177"/>
    </row>
    <row r="45" spans="1:61" ht="15.6" x14ac:dyDescent="0.6">
      <c r="A45" s="131" t="str">
        <f>A32</f>
        <v>Executive Chef</v>
      </c>
      <c r="B45" s="128">
        <f>SUM(B32:M32)</f>
        <v>0</v>
      </c>
      <c r="C45" s="128">
        <f>SUM(N32:Y32)</f>
        <v>0</v>
      </c>
      <c r="D45" s="128">
        <f>SUM(Z32:AK32)</f>
        <v>0</v>
      </c>
      <c r="E45" s="128">
        <f>SUM(AL32:AW32)</f>
        <v>0</v>
      </c>
      <c r="F45" s="128">
        <f>SUM(AX32:BI32)</f>
        <v>0</v>
      </c>
      <c r="G45" s="21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7"/>
      <c r="BC45" s="177"/>
      <c r="BD45" s="177"/>
      <c r="BE45" s="177"/>
      <c r="BF45" s="177"/>
      <c r="BG45" s="177"/>
      <c r="BH45" s="177"/>
      <c r="BI45" s="177"/>
    </row>
    <row r="46" spans="1:61" ht="15.6" x14ac:dyDescent="0.6">
      <c r="A46" s="131" t="str">
        <f t="shared" ref="A46:A53" si="50">A33</f>
        <v>General Manager</v>
      </c>
      <c r="B46" s="128">
        <f t="shared" ref="B46:B53" si="51">SUM(B33:M33)</f>
        <v>0</v>
      </c>
      <c r="C46" s="128">
        <f t="shared" ref="C46:C53" si="52">SUM(N33:Y33)</f>
        <v>0</v>
      </c>
      <c r="D46" s="128">
        <f t="shared" ref="D46:D53" si="53">SUM(Z33:AK33)</f>
        <v>0</v>
      </c>
      <c r="E46" s="128">
        <f t="shared" ref="E46:E53" si="54">SUM(AL33:AW33)</f>
        <v>0</v>
      </c>
      <c r="F46" s="128">
        <f t="shared" ref="F46:F53" si="55">SUM(AX33:BI33)</f>
        <v>0</v>
      </c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7"/>
      <c r="AT46" s="177"/>
      <c r="AU46" s="177"/>
      <c r="AV46" s="177"/>
      <c r="AW46" s="177"/>
      <c r="AX46" s="177"/>
      <c r="AY46" s="177"/>
      <c r="AZ46" s="177"/>
      <c r="BA46" s="177"/>
      <c r="BB46" s="177"/>
      <c r="BC46" s="177"/>
      <c r="BD46" s="177"/>
      <c r="BE46" s="177"/>
      <c r="BF46" s="177"/>
      <c r="BG46" s="177"/>
      <c r="BH46" s="177"/>
      <c r="BI46" s="177"/>
    </row>
    <row r="47" spans="1:61" ht="15.6" x14ac:dyDescent="0.6">
      <c r="A47" s="131" t="str">
        <f t="shared" si="50"/>
        <v>Head Chef</v>
      </c>
      <c r="B47" s="128">
        <f t="shared" si="51"/>
        <v>45600</v>
      </c>
      <c r="C47" s="128">
        <f t="shared" si="52"/>
        <v>47880</v>
      </c>
      <c r="D47" s="128">
        <f t="shared" si="53"/>
        <v>50274</v>
      </c>
      <c r="E47" s="128">
        <f t="shared" si="54"/>
        <v>52787.69999999999</v>
      </c>
      <c r="F47" s="128">
        <f t="shared" si="55"/>
        <v>55427.085000000014</v>
      </c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77"/>
      <c r="AT47" s="177"/>
      <c r="AU47" s="177"/>
      <c r="AV47" s="177"/>
      <c r="AW47" s="177"/>
      <c r="AX47" s="177"/>
      <c r="AY47" s="177"/>
      <c r="AZ47" s="177"/>
      <c r="BA47" s="177"/>
      <c r="BB47" s="177"/>
      <c r="BC47" s="177"/>
      <c r="BD47" s="177"/>
      <c r="BE47" s="177"/>
      <c r="BF47" s="177"/>
      <c r="BG47" s="177"/>
      <c r="BH47" s="177"/>
      <c r="BI47" s="177"/>
    </row>
    <row r="48" spans="1:61" ht="15.6" x14ac:dyDescent="0.6">
      <c r="A48" s="131" t="str">
        <f t="shared" si="50"/>
        <v>Sous Chef</v>
      </c>
      <c r="B48" s="128">
        <f t="shared" si="51"/>
        <v>33600</v>
      </c>
      <c r="C48" s="128">
        <f t="shared" si="52"/>
        <v>35280</v>
      </c>
      <c r="D48" s="128">
        <f t="shared" si="53"/>
        <v>37044</v>
      </c>
      <c r="E48" s="128">
        <f t="shared" si="54"/>
        <v>38896.199999999997</v>
      </c>
      <c r="F48" s="128">
        <f t="shared" si="55"/>
        <v>40841.010000000009</v>
      </c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  <c r="AO48" s="177"/>
      <c r="AP48" s="177"/>
      <c r="AQ48" s="177"/>
      <c r="AR48" s="177"/>
      <c r="AS48" s="177"/>
      <c r="AT48" s="177"/>
      <c r="AU48" s="177"/>
      <c r="AV48" s="177"/>
      <c r="AW48" s="177"/>
      <c r="AX48" s="177"/>
      <c r="AY48" s="177"/>
      <c r="AZ48" s="177"/>
      <c r="BA48" s="177"/>
      <c r="BB48" s="177"/>
      <c r="BC48" s="177"/>
      <c r="BD48" s="177"/>
      <c r="BE48" s="177"/>
      <c r="BF48" s="177"/>
      <c r="BG48" s="177"/>
      <c r="BH48" s="177"/>
      <c r="BI48" s="177"/>
    </row>
    <row r="49" spans="1:61" ht="15.6" x14ac:dyDescent="0.6">
      <c r="A49" s="131" t="str">
        <f t="shared" si="50"/>
        <v>Kitchen Staff</v>
      </c>
      <c r="B49" s="128">
        <f t="shared" si="51"/>
        <v>30000</v>
      </c>
      <c r="C49" s="128">
        <f t="shared" si="52"/>
        <v>31500</v>
      </c>
      <c r="D49" s="128">
        <f t="shared" si="53"/>
        <v>33075</v>
      </c>
      <c r="E49" s="128">
        <f t="shared" si="54"/>
        <v>34728.75</v>
      </c>
      <c r="F49" s="128">
        <f t="shared" si="55"/>
        <v>36465.1875</v>
      </c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  <c r="AZ49" s="177"/>
      <c r="BA49" s="177"/>
      <c r="BB49" s="177"/>
      <c r="BC49" s="177"/>
      <c r="BD49" s="177"/>
      <c r="BE49" s="177"/>
      <c r="BF49" s="177"/>
      <c r="BG49" s="177"/>
      <c r="BH49" s="177"/>
      <c r="BI49" s="177"/>
    </row>
    <row r="50" spans="1:61" ht="15.6" x14ac:dyDescent="0.6">
      <c r="A50" s="131" t="str">
        <f t="shared" si="50"/>
        <v>Server</v>
      </c>
      <c r="B50" s="128">
        <f t="shared" si="51"/>
        <v>43200</v>
      </c>
      <c r="C50" s="128">
        <f t="shared" si="52"/>
        <v>45360</v>
      </c>
      <c r="D50" s="128">
        <f t="shared" si="53"/>
        <v>47628</v>
      </c>
      <c r="E50" s="128">
        <f t="shared" si="54"/>
        <v>50009.399999999987</v>
      </c>
      <c r="F50" s="128">
        <f t="shared" si="55"/>
        <v>52509.870000000017</v>
      </c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</row>
    <row r="51" spans="1:61" ht="15.6" x14ac:dyDescent="0.6">
      <c r="A51" s="131" t="str">
        <f t="shared" si="50"/>
        <v>Bartender</v>
      </c>
      <c r="B51" s="128">
        <f t="shared" si="51"/>
        <v>26400</v>
      </c>
      <c r="C51" s="128">
        <f t="shared" si="52"/>
        <v>27720</v>
      </c>
      <c r="D51" s="128">
        <f t="shared" si="53"/>
        <v>29106</v>
      </c>
      <c r="E51" s="128">
        <f t="shared" si="54"/>
        <v>30561.300000000007</v>
      </c>
      <c r="F51" s="128">
        <f t="shared" si="55"/>
        <v>32089.365000000002</v>
      </c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  <c r="AK51" s="177"/>
      <c r="AL51" s="177"/>
      <c r="AM51" s="177"/>
      <c r="AN51" s="177"/>
      <c r="AO51" s="177"/>
      <c r="AP51" s="177"/>
      <c r="AQ51" s="177"/>
      <c r="AR51" s="177"/>
      <c r="AS51" s="177"/>
      <c r="AT51" s="177"/>
      <c r="AU51" s="177"/>
      <c r="AV51" s="177"/>
      <c r="AW51" s="177"/>
      <c r="AX51" s="177"/>
      <c r="AY51" s="177"/>
      <c r="AZ51" s="177"/>
      <c r="BA51" s="177"/>
      <c r="BB51" s="177"/>
      <c r="BC51" s="177"/>
      <c r="BD51" s="177"/>
      <c r="BE51" s="177"/>
      <c r="BF51" s="177"/>
      <c r="BG51" s="177"/>
      <c r="BH51" s="177"/>
      <c r="BI51" s="177"/>
    </row>
    <row r="52" spans="1:61" ht="15.6" x14ac:dyDescent="0.6">
      <c r="A52" s="131" t="str">
        <f t="shared" si="50"/>
        <v>Host/Hostess</v>
      </c>
      <c r="B52" s="128">
        <f t="shared" si="51"/>
        <v>21600</v>
      </c>
      <c r="C52" s="128">
        <f t="shared" si="52"/>
        <v>22680</v>
      </c>
      <c r="D52" s="128">
        <f t="shared" si="53"/>
        <v>23814</v>
      </c>
      <c r="E52" s="128">
        <f t="shared" si="54"/>
        <v>25004.699999999993</v>
      </c>
      <c r="F52" s="128">
        <f t="shared" si="55"/>
        <v>26254.935000000009</v>
      </c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  <c r="AM52" s="177"/>
      <c r="AN52" s="177"/>
      <c r="AO52" s="177"/>
      <c r="AP52" s="177"/>
      <c r="AQ52" s="177"/>
      <c r="AR52" s="177"/>
      <c r="AS52" s="177"/>
      <c r="AT52" s="177"/>
      <c r="AU52" s="177"/>
      <c r="AV52" s="177"/>
      <c r="AW52" s="177"/>
      <c r="AX52" s="177"/>
      <c r="AY52" s="177"/>
      <c r="AZ52" s="177"/>
      <c r="BA52" s="177"/>
      <c r="BB52" s="177"/>
      <c r="BC52" s="177"/>
      <c r="BD52" s="177"/>
      <c r="BE52" s="177"/>
      <c r="BF52" s="177"/>
      <c r="BG52" s="177"/>
      <c r="BH52" s="177"/>
      <c r="BI52" s="177"/>
    </row>
    <row r="53" spans="1:61" ht="15.6" x14ac:dyDescent="0.6">
      <c r="A53" s="131" t="str">
        <f t="shared" si="50"/>
        <v>Dishwasher</v>
      </c>
      <c r="B53" s="128">
        <f t="shared" si="51"/>
        <v>18000</v>
      </c>
      <c r="C53" s="128">
        <f t="shared" si="52"/>
        <v>18900</v>
      </c>
      <c r="D53" s="128">
        <f t="shared" si="53"/>
        <v>19845</v>
      </c>
      <c r="E53" s="128">
        <f t="shared" si="54"/>
        <v>20837.25</v>
      </c>
      <c r="F53" s="128">
        <f t="shared" si="55"/>
        <v>21879.112500000003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77"/>
      <c r="AQ53" s="177"/>
      <c r="AR53" s="177"/>
      <c r="AS53" s="177"/>
      <c r="AT53" s="177"/>
      <c r="AU53" s="177"/>
      <c r="AV53" s="177"/>
      <c r="AW53" s="177"/>
      <c r="AX53" s="177"/>
      <c r="AY53" s="177"/>
      <c r="AZ53" s="177"/>
      <c r="BA53" s="177"/>
      <c r="BB53" s="177"/>
      <c r="BC53" s="177"/>
      <c r="BD53" s="177"/>
      <c r="BE53" s="177"/>
      <c r="BF53" s="177"/>
      <c r="BG53" s="177"/>
      <c r="BH53" s="177"/>
      <c r="BI53" s="177"/>
    </row>
    <row r="54" spans="1:61" ht="15.6" x14ac:dyDescent="0.6">
      <c r="A54" s="131"/>
      <c r="B54" s="128"/>
      <c r="C54" s="128"/>
      <c r="D54" s="128"/>
      <c r="E54" s="128"/>
      <c r="F54" s="128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177"/>
      <c r="AX54" s="177"/>
      <c r="AY54" s="177"/>
      <c r="AZ54" s="177"/>
      <c r="BA54" s="177"/>
      <c r="BB54" s="177"/>
      <c r="BC54" s="177"/>
      <c r="BD54" s="177"/>
      <c r="BE54" s="177"/>
      <c r="BF54" s="177"/>
      <c r="BG54" s="177"/>
      <c r="BH54" s="177"/>
      <c r="BI54" s="177"/>
    </row>
    <row r="55" spans="1:61" ht="15.6" x14ac:dyDescent="0.6">
      <c r="A55" s="53" t="s">
        <v>47</v>
      </c>
      <c r="B55" s="189">
        <f>SUM(B45:B53)</f>
        <v>218400</v>
      </c>
      <c r="C55" s="189">
        <f>SUM(C45:C53)</f>
        <v>229320</v>
      </c>
      <c r="D55" s="189">
        <f>SUM(D45:D53)</f>
        <v>240786</v>
      </c>
      <c r="E55" s="189">
        <f>SUM(E45:E53)</f>
        <v>252825.3</v>
      </c>
      <c r="F55" s="189">
        <f>SUM(F45:F53)</f>
        <v>265466.56500000006</v>
      </c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7"/>
      <c r="AR55" s="177"/>
      <c r="AS55" s="177"/>
      <c r="AT55" s="177"/>
      <c r="AU55" s="177"/>
      <c r="AV55" s="177"/>
      <c r="AW55" s="177"/>
      <c r="AX55" s="177"/>
      <c r="AY55" s="177"/>
      <c r="AZ55" s="177"/>
      <c r="BA55" s="177"/>
      <c r="BB55" s="177"/>
      <c r="BC55" s="177"/>
      <c r="BD55" s="177"/>
      <c r="BE55" s="177"/>
      <c r="BF55" s="177"/>
      <c r="BG55" s="177"/>
      <c r="BH55" s="177"/>
      <c r="BI55" s="177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G23"/>
  <sheetViews>
    <sheetView showGridLines="0" zoomScale="85" zoomScaleNormal="85" workbookViewId="0">
      <selection activeCell="A2" sqref="A2"/>
    </sheetView>
  </sheetViews>
  <sheetFormatPr defaultColWidth="9.26171875" defaultRowHeight="14.4" x14ac:dyDescent="0.55000000000000004"/>
  <cols>
    <col min="1" max="1" width="26.68359375" style="41" bestFit="1" customWidth="1"/>
    <col min="2" max="2" width="17.41796875" style="41" bestFit="1" customWidth="1"/>
    <col min="3" max="3" width="18" style="41" bestFit="1" customWidth="1"/>
    <col min="4" max="6" width="17.26171875" style="41" bestFit="1" customWidth="1"/>
    <col min="7" max="10" width="17.578125" style="41" bestFit="1" customWidth="1"/>
    <col min="11" max="11" width="15.578125" style="41" bestFit="1" customWidth="1"/>
    <col min="12" max="13" width="16" style="41" bestFit="1" customWidth="1"/>
    <col min="14" max="14" width="15.68359375" style="41" bestFit="1" customWidth="1"/>
    <col min="15" max="15" width="15.41796875" style="41" bestFit="1" customWidth="1"/>
    <col min="16" max="19" width="16" style="41" bestFit="1" customWidth="1"/>
    <col min="20" max="21" width="15.68359375" style="41" bestFit="1" customWidth="1"/>
    <col min="22" max="23" width="15.578125" style="41" bestFit="1" customWidth="1"/>
    <col min="24" max="24" width="15.41796875" style="41" bestFit="1" customWidth="1"/>
    <col min="25" max="27" width="16" style="41" bestFit="1" customWidth="1"/>
    <col min="28" max="28" width="15.41796875" style="41" bestFit="1" customWidth="1"/>
    <col min="29" max="30" width="15.578125" style="41" bestFit="1" customWidth="1"/>
    <col min="31" max="31" width="15.41796875" style="41" bestFit="1" customWidth="1"/>
    <col min="32" max="33" width="15.578125" style="41" bestFit="1" customWidth="1"/>
    <col min="34" max="34" width="15.41796875" style="41" bestFit="1" customWidth="1"/>
    <col min="35" max="36" width="15.578125" style="41" bestFit="1" customWidth="1"/>
    <col min="37" max="38" width="15.41796875" style="41" bestFit="1" customWidth="1"/>
    <col min="39" max="39" width="15.68359375" style="41" bestFit="1" customWidth="1"/>
    <col min="40" max="41" width="16" style="41" bestFit="1" customWidth="1"/>
    <col min="42" max="44" width="15.41796875" style="41" bestFit="1" customWidth="1"/>
    <col min="45" max="45" width="15.26171875" style="41" bestFit="1" customWidth="1"/>
    <col min="46" max="47" width="15.41796875" style="41" bestFit="1" customWidth="1"/>
    <col min="48" max="50" width="15.578125" style="41" bestFit="1" customWidth="1"/>
    <col min="51" max="54" width="16" style="41" bestFit="1" customWidth="1"/>
    <col min="55" max="55" width="15.41796875" style="41" bestFit="1" customWidth="1"/>
    <col min="56" max="60" width="15.26171875" style="41" bestFit="1" customWidth="1"/>
    <col min="61" max="63" width="15.578125" style="41" bestFit="1" customWidth="1"/>
    <col min="64" max="64" width="15" style="41" bestFit="1" customWidth="1"/>
    <col min="65" max="66" width="15.68359375" style="41" bestFit="1" customWidth="1"/>
    <col min="67" max="67" width="15.578125" style="41" bestFit="1" customWidth="1"/>
    <col min="68" max="69" width="15.41796875" style="41" bestFit="1" customWidth="1"/>
    <col min="70" max="71" width="15.578125" style="41" bestFit="1" customWidth="1"/>
    <col min="72" max="74" width="15.26171875" style="41" bestFit="1" customWidth="1"/>
    <col min="75" max="76" width="15.41796875" style="41" bestFit="1" customWidth="1"/>
    <col min="77" max="78" width="15.26171875" style="41" bestFit="1" customWidth="1"/>
    <col min="79" max="82" width="14.41796875" style="41" bestFit="1" customWidth="1"/>
    <col min="83" max="85" width="14.26171875" style="41" bestFit="1" customWidth="1"/>
    <col min="86" max="16384" width="9.26171875" style="41"/>
  </cols>
  <sheetData>
    <row r="1" spans="1:85" ht="15.6" x14ac:dyDescent="0.6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85" ht="15.6" x14ac:dyDescent="0.6">
      <c r="A2" s="9" t="s">
        <v>107</v>
      </c>
      <c r="B2" s="92">
        <f>Assumptions!B62</f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85" ht="15.6" x14ac:dyDescent="0.6">
      <c r="A3" s="9" t="s">
        <v>108</v>
      </c>
      <c r="B3" s="93">
        <f>Assumptions!B63</f>
        <v>0.115</v>
      </c>
      <c r="C3" s="99"/>
      <c r="D3" s="140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85" ht="15.6" x14ac:dyDescent="0.6">
      <c r="A4" s="9" t="s">
        <v>109</v>
      </c>
      <c r="B4" s="9">
        <v>7</v>
      </c>
      <c r="C4" s="9" t="s">
        <v>110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85" ht="15.6" x14ac:dyDescent="0.6">
      <c r="A5" s="9" t="s">
        <v>111</v>
      </c>
      <c r="B5" s="92">
        <f>PMT(B3/12,B4*12,-(B2))</f>
        <v>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85" ht="15.6" x14ac:dyDescent="0.6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85" ht="15.6" x14ac:dyDescent="0.6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85" ht="16.8" x14ac:dyDescent="0.65">
      <c r="A8" s="101" t="s">
        <v>112</v>
      </c>
      <c r="B8" s="97" t="s">
        <v>21</v>
      </c>
      <c r="C8" s="97" t="s">
        <v>22</v>
      </c>
      <c r="D8" s="97" t="s">
        <v>23</v>
      </c>
      <c r="E8" s="97" t="s">
        <v>24</v>
      </c>
      <c r="F8" s="97" t="s">
        <v>25</v>
      </c>
      <c r="G8" s="97" t="s">
        <v>26</v>
      </c>
      <c r="H8" s="97" t="s">
        <v>27</v>
      </c>
      <c r="I8" s="97" t="s">
        <v>28</v>
      </c>
      <c r="J8" s="97" t="s">
        <v>29</v>
      </c>
      <c r="K8" s="97" t="s">
        <v>30</v>
      </c>
      <c r="L8" s="97" t="s">
        <v>31</v>
      </c>
      <c r="M8" s="97" t="s">
        <v>32</v>
      </c>
      <c r="N8" s="97" t="s">
        <v>54</v>
      </c>
      <c r="O8" s="97" t="s">
        <v>55</v>
      </c>
      <c r="P8" s="97" t="s">
        <v>56</v>
      </c>
      <c r="Q8" s="97" t="s">
        <v>57</v>
      </c>
      <c r="R8" s="97" t="s">
        <v>58</v>
      </c>
      <c r="S8" s="97" t="s">
        <v>59</v>
      </c>
      <c r="T8" s="97" t="s">
        <v>60</v>
      </c>
      <c r="U8" s="97" t="s">
        <v>61</v>
      </c>
      <c r="V8" s="97" t="s">
        <v>62</v>
      </c>
      <c r="W8" s="97" t="s">
        <v>63</v>
      </c>
      <c r="X8" s="97" t="s">
        <v>64</v>
      </c>
      <c r="Y8" s="97" t="s">
        <v>65</v>
      </c>
      <c r="Z8" s="97" t="s">
        <v>66</v>
      </c>
      <c r="AA8" s="97" t="s">
        <v>67</v>
      </c>
      <c r="AB8" s="97" t="s">
        <v>68</v>
      </c>
      <c r="AC8" s="97" t="s">
        <v>69</v>
      </c>
      <c r="AD8" s="97" t="s">
        <v>70</v>
      </c>
      <c r="AE8" s="97" t="s">
        <v>71</v>
      </c>
      <c r="AF8" s="97" t="s">
        <v>72</v>
      </c>
      <c r="AG8" s="97" t="s">
        <v>73</v>
      </c>
      <c r="AH8" s="97" t="s">
        <v>74</v>
      </c>
      <c r="AI8" s="97" t="s">
        <v>75</v>
      </c>
      <c r="AJ8" s="97" t="s">
        <v>76</v>
      </c>
      <c r="AK8" s="97" t="s">
        <v>77</v>
      </c>
      <c r="AL8" s="97" t="s">
        <v>78</v>
      </c>
      <c r="AM8" s="97" t="s">
        <v>79</v>
      </c>
      <c r="AN8" s="97" t="s">
        <v>80</v>
      </c>
      <c r="AO8" s="97" t="s">
        <v>81</v>
      </c>
      <c r="AP8" s="97" t="s">
        <v>82</v>
      </c>
      <c r="AQ8" s="97" t="s">
        <v>83</v>
      </c>
      <c r="AR8" s="97" t="s">
        <v>84</v>
      </c>
      <c r="AS8" s="97" t="s">
        <v>85</v>
      </c>
      <c r="AT8" s="97" t="s">
        <v>86</v>
      </c>
      <c r="AU8" s="97" t="s">
        <v>87</v>
      </c>
      <c r="AV8" s="97" t="s">
        <v>88</v>
      </c>
      <c r="AW8" s="97" t="s">
        <v>89</v>
      </c>
      <c r="AX8" s="97" t="s">
        <v>90</v>
      </c>
      <c r="AY8" s="97" t="s">
        <v>91</v>
      </c>
      <c r="AZ8" s="97" t="s">
        <v>92</v>
      </c>
      <c r="BA8" s="97" t="s">
        <v>93</v>
      </c>
      <c r="BB8" s="97" t="s">
        <v>94</v>
      </c>
      <c r="BC8" s="97" t="s">
        <v>95</v>
      </c>
      <c r="BD8" s="97" t="s">
        <v>96</v>
      </c>
      <c r="BE8" s="97" t="s">
        <v>97</v>
      </c>
      <c r="BF8" s="97" t="s">
        <v>98</v>
      </c>
      <c r="BG8" s="97" t="s">
        <v>99</v>
      </c>
      <c r="BH8" s="97" t="s">
        <v>100</v>
      </c>
      <c r="BI8" s="97" t="s">
        <v>101</v>
      </c>
      <c r="BJ8" s="97" t="s">
        <v>113</v>
      </c>
      <c r="BK8" s="97" t="s">
        <v>114</v>
      </c>
      <c r="BL8" s="97" t="s">
        <v>115</v>
      </c>
      <c r="BM8" s="97" t="s">
        <v>116</v>
      </c>
      <c r="BN8" s="97" t="s">
        <v>117</v>
      </c>
      <c r="BO8" s="97" t="s">
        <v>118</v>
      </c>
      <c r="BP8" s="97" t="s">
        <v>119</v>
      </c>
      <c r="BQ8" s="97" t="s">
        <v>120</v>
      </c>
      <c r="BR8" s="97" t="s">
        <v>121</v>
      </c>
      <c r="BS8" s="97" t="s">
        <v>122</v>
      </c>
      <c r="BT8" s="97" t="s">
        <v>123</v>
      </c>
      <c r="BU8" s="97" t="s">
        <v>124</v>
      </c>
      <c r="BV8" s="97" t="s">
        <v>125</v>
      </c>
      <c r="BW8" s="97" t="s">
        <v>126</v>
      </c>
      <c r="BX8" s="97" t="s">
        <v>127</v>
      </c>
      <c r="BY8" s="97" t="s">
        <v>128</v>
      </c>
      <c r="BZ8" s="97" t="s">
        <v>129</v>
      </c>
      <c r="CA8" s="97" t="s">
        <v>130</v>
      </c>
      <c r="CB8" s="97" t="s">
        <v>131</v>
      </c>
      <c r="CC8" s="97" t="s">
        <v>132</v>
      </c>
      <c r="CD8" s="97" t="s">
        <v>133</v>
      </c>
      <c r="CE8" s="97" t="s">
        <v>134</v>
      </c>
      <c r="CF8" s="97" t="s">
        <v>135</v>
      </c>
      <c r="CG8" s="97" t="s">
        <v>136</v>
      </c>
    </row>
    <row r="9" spans="1:85" ht="15.6" x14ac:dyDescent="0.6">
      <c r="A9" s="98" t="s">
        <v>137</v>
      </c>
      <c r="B9" s="130">
        <f>B2</f>
        <v>0</v>
      </c>
      <c r="C9" s="130">
        <f>B13</f>
        <v>0</v>
      </c>
      <c r="D9" s="130">
        <f t="shared" ref="D9:BO9" si="0">C13</f>
        <v>0</v>
      </c>
      <c r="E9" s="130">
        <f t="shared" si="0"/>
        <v>0</v>
      </c>
      <c r="F9" s="130">
        <f t="shared" si="0"/>
        <v>0</v>
      </c>
      <c r="G9" s="130">
        <f t="shared" si="0"/>
        <v>0</v>
      </c>
      <c r="H9" s="130">
        <f t="shared" si="0"/>
        <v>0</v>
      </c>
      <c r="I9" s="130">
        <f t="shared" si="0"/>
        <v>0</v>
      </c>
      <c r="J9" s="130">
        <f t="shared" si="0"/>
        <v>0</v>
      </c>
      <c r="K9" s="130">
        <f t="shared" si="0"/>
        <v>0</v>
      </c>
      <c r="L9" s="130">
        <f t="shared" si="0"/>
        <v>0</v>
      </c>
      <c r="M9" s="130">
        <f t="shared" si="0"/>
        <v>0</v>
      </c>
      <c r="N9" s="130">
        <f t="shared" si="0"/>
        <v>0</v>
      </c>
      <c r="O9" s="130">
        <f t="shared" si="0"/>
        <v>0</v>
      </c>
      <c r="P9" s="130">
        <f t="shared" si="0"/>
        <v>0</v>
      </c>
      <c r="Q9" s="130">
        <f t="shared" si="0"/>
        <v>0</v>
      </c>
      <c r="R9" s="130">
        <f t="shared" si="0"/>
        <v>0</v>
      </c>
      <c r="S9" s="130">
        <f t="shared" si="0"/>
        <v>0</v>
      </c>
      <c r="T9" s="130">
        <f t="shared" si="0"/>
        <v>0</v>
      </c>
      <c r="U9" s="130">
        <f t="shared" si="0"/>
        <v>0</v>
      </c>
      <c r="V9" s="130">
        <f t="shared" si="0"/>
        <v>0</v>
      </c>
      <c r="W9" s="130">
        <f t="shared" si="0"/>
        <v>0</v>
      </c>
      <c r="X9" s="130">
        <f t="shared" si="0"/>
        <v>0</v>
      </c>
      <c r="Y9" s="130">
        <f t="shared" si="0"/>
        <v>0</v>
      </c>
      <c r="Z9" s="130">
        <f t="shared" si="0"/>
        <v>0</v>
      </c>
      <c r="AA9" s="130">
        <f t="shared" si="0"/>
        <v>0</v>
      </c>
      <c r="AB9" s="130">
        <f t="shared" si="0"/>
        <v>0</v>
      </c>
      <c r="AC9" s="130">
        <f t="shared" si="0"/>
        <v>0</v>
      </c>
      <c r="AD9" s="130">
        <f t="shared" si="0"/>
        <v>0</v>
      </c>
      <c r="AE9" s="130">
        <f t="shared" si="0"/>
        <v>0</v>
      </c>
      <c r="AF9" s="130">
        <f t="shared" si="0"/>
        <v>0</v>
      </c>
      <c r="AG9" s="130">
        <f t="shared" si="0"/>
        <v>0</v>
      </c>
      <c r="AH9" s="130">
        <f t="shared" si="0"/>
        <v>0</v>
      </c>
      <c r="AI9" s="130">
        <f t="shared" si="0"/>
        <v>0</v>
      </c>
      <c r="AJ9" s="130">
        <f t="shared" si="0"/>
        <v>0</v>
      </c>
      <c r="AK9" s="130">
        <f t="shared" si="0"/>
        <v>0</v>
      </c>
      <c r="AL9" s="130">
        <f t="shared" si="0"/>
        <v>0</v>
      </c>
      <c r="AM9" s="130">
        <f t="shared" si="0"/>
        <v>0</v>
      </c>
      <c r="AN9" s="130">
        <f t="shared" si="0"/>
        <v>0</v>
      </c>
      <c r="AO9" s="130">
        <f t="shared" si="0"/>
        <v>0</v>
      </c>
      <c r="AP9" s="130">
        <f t="shared" si="0"/>
        <v>0</v>
      </c>
      <c r="AQ9" s="130">
        <f t="shared" si="0"/>
        <v>0</v>
      </c>
      <c r="AR9" s="130">
        <f t="shared" si="0"/>
        <v>0</v>
      </c>
      <c r="AS9" s="130">
        <f t="shared" si="0"/>
        <v>0</v>
      </c>
      <c r="AT9" s="130">
        <f t="shared" si="0"/>
        <v>0</v>
      </c>
      <c r="AU9" s="130">
        <f t="shared" si="0"/>
        <v>0</v>
      </c>
      <c r="AV9" s="130">
        <f t="shared" si="0"/>
        <v>0</v>
      </c>
      <c r="AW9" s="130">
        <f t="shared" si="0"/>
        <v>0</v>
      </c>
      <c r="AX9" s="130">
        <f t="shared" si="0"/>
        <v>0</v>
      </c>
      <c r="AY9" s="130">
        <f t="shared" si="0"/>
        <v>0</v>
      </c>
      <c r="AZ9" s="130">
        <f t="shared" si="0"/>
        <v>0</v>
      </c>
      <c r="BA9" s="130">
        <f t="shared" si="0"/>
        <v>0</v>
      </c>
      <c r="BB9" s="130">
        <f t="shared" si="0"/>
        <v>0</v>
      </c>
      <c r="BC9" s="130">
        <f t="shared" si="0"/>
        <v>0</v>
      </c>
      <c r="BD9" s="130">
        <f t="shared" si="0"/>
        <v>0</v>
      </c>
      <c r="BE9" s="130">
        <f t="shared" si="0"/>
        <v>0</v>
      </c>
      <c r="BF9" s="130">
        <f t="shared" si="0"/>
        <v>0</v>
      </c>
      <c r="BG9" s="130">
        <f t="shared" si="0"/>
        <v>0</v>
      </c>
      <c r="BH9" s="130">
        <f t="shared" si="0"/>
        <v>0</v>
      </c>
      <c r="BI9" s="130">
        <f t="shared" si="0"/>
        <v>0</v>
      </c>
      <c r="BJ9" s="130">
        <f t="shared" si="0"/>
        <v>0</v>
      </c>
      <c r="BK9" s="130">
        <f t="shared" si="0"/>
        <v>0</v>
      </c>
      <c r="BL9" s="130">
        <f t="shared" si="0"/>
        <v>0</v>
      </c>
      <c r="BM9" s="130">
        <f t="shared" si="0"/>
        <v>0</v>
      </c>
      <c r="BN9" s="130">
        <f t="shared" si="0"/>
        <v>0</v>
      </c>
      <c r="BO9" s="130">
        <f t="shared" si="0"/>
        <v>0</v>
      </c>
      <c r="BP9" s="130">
        <f t="shared" ref="BP9:CG9" si="1">BO13</f>
        <v>0</v>
      </c>
      <c r="BQ9" s="130">
        <f t="shared" si="1"/>
        <v>0</v>
      </c>
      <c r="BR9" s="130">
        <f t="shared" si="1"/>
        <v>0</v>
      </c>
      <c r="BS9" s="130">
        <f t="shared" si="1"/>
        <v>0</v>
      </c>
      <c r="BT9" s="130">
        <f t="shared" si="1"/>
        <v>0</v>
      </c>
      <c r="BU9" s="130">
        <f t="shared" si="1"/>
        <v>0</v>
      </c>
      <c r="BV9" s="130">
        <f t="shared" si="1"/>
        <v>0</v>
      </c>
      <c r="BW9" s="130">
        <f t="shared" si="1"/>
        <v>0</v>
      </c>
      <c r="BX9" s="130">
        <f t="shared" si="1"/>
        <v>0</v>
      </c>
      <c r="BY9" s="130">
        <f t="shared" si="1"/>
        <v>0</v>
      </c>
      <c r="BZ9" s="130">
        <f t="shared" si="1"/>
        <v>0</v>
      </c>
      <c r="CA9" s="130">
        <f t="shared" si="1"/>
        <v>0</v>
      </c>
      <c r="CB9" s="130">
        <f t="shared" si="1"/>
        <v>0</v>
      </c>
      <c r="CC9" s="130">
        <f t="shared" si="1"/>
        <v>0</v>
      </c>
      <c r="CD9" s="130">
        <f t="shared" si="1"/>
        <v>0</v>
      </c>
      <c r="CE9" s="130">
        <f t="shared" si="1"/>
        <v>0</v>
      </c>
      <c r="CF9" s="130">
        <f t="shared" si="1"/>
        <v>0</v>
      </c>
      <c r="CG9" s="130">
        <f t="shared" si="1"/>
        <v>0</v>
      </c>
    </row>
    <row r="10" spans="1:85" ht="15.6" x14ac:dyDescent="0.6">
      <c r="A10" s="98" t="s">
        <v>138</v>
      </c>
      <c r="B10" s="130">
        <f>B5</f>
        <v>0</v>
      </c>
      <c r="C10" s="130">
        <f>B10</f>
        <v>0</v>
      </c>
      <c r="D10" s="130">
        <f t="shared" ref="D10:BO10" si="2">C10</f>
        <v>0</v>
      </c>
      <c r="E10" s="130">
        <f t="shared" si="2"/>
        <v>0</v>
      </c>
      <c r="F10" s="130">
        <f t="shared" si="2"/>
        <v>0</v>
      </c>
      <c r="G10" s="130">
        <f t="shared" si="2"/>
        <v>0</v>
      </c>
      <c r="H10" s="130">
        <f t="shared" si="2"/>
        <v>0</v>
      </c>
      <c r="I10" s="130">
        <f t="shared" si="2"/>
        <v>0</v>
      </c>
      <c r="J10" s="130">
        <f t="shared" si="2"/>
        <v>0</v>
      </c>
      <c r="K10" s="130">
        <f t="shared" si="2"/>
        <v>0</v>
      </c>
      <c r="L10" s="130">
        <f t="shared" si="2"/>
        <v>0</v>
      </c>
      <c r="M10" s="130">
        <f t="shared" si="2"/>
        <v>0</v>
      </c>
      <c r="N10" s="130">
        <f t="shared" si="2"/>
        <v>0</v>
      </c>
      <c r="O10" s="130">
        <f t="shared" si="2"/>
        <v>0</v>
      </c>
      <c r="P10" s="130">
        <f t="shared" si="2"/>
        <v>0</v>
      </c>
      <c r="Q10" s="130">
        <f t="shared" si="2"/>
        <v>0</v>
      </c>
      <c r="R10" s="130">
        <f t="shared" si="2"/>
        <v>0</v>
      </c>
      <c r="S10" s="130">
        <f t="shared" si="2"/>
        <v>0</v>
      </c>
      <c r="T10" s="130">
        <f t="shared" si="2"/>
        <v>0</v>
      </c>
      <c r="U10" s="130">
        <f t="shared" si="2"/>
        <v>0</v>
      </c>
      <c r="V10" s="130">
        <f t="shared" si="2"/>
        <v>0</v>
      </c>
      <c r="W10" s="130">
        <f t="shared" si="2"/>
        <v>0</v>
      </c>
      <c r="X10" s="130">
        <f t="shared" si="2"/>
        <v>0</v>
      </c>
      <c r="Y10" s="130">
        <f t="shared" si="2"/>
        <v>0</v>
      </c>
      <c r="Z10" s="130">
        <f t="shared" si="2"/>
        <v>0</v>
      </c>
      <c r="AA10" s="130">
        <f t="shared" si="2"/>
        <v>0</v>
      </c>
      <c r="AB10" s="130">
        <f t="shared" si="2"/>
        <v>0</v>
      </c>
      <c r="AC10" s="130">
        <f t="shared" si="2"/>
        <v>0</v>
      </c>
      <c r="AD10" s="130">
        <f t="shared" si="2"/>
        <v>0</v>
      </c>
      <c r="AE10" s="130">
        <f t="shared" si="2"/>
        <v>0</v>
      </c>
      <c r="AF10" s="130">
        <f t="shared" si="2"/>
        <v>0</v>
      </c>
      <c r="AG10" s="130">
        <f t="shared" si="2"/>
        <v>0</v>
      </c>
      <c r="AH10" s="130">
        <f t="shared" si="2"/>
        <v>0</v>
      </c>
      <c r="AI10" s="130">
        <f t="shared" si="2"/>
        <v>0</v>
      </c>
      <c r="AJ10" s="130">
        <f t="shared" si="2"/>
        <v>0</v>
      </c>
      <c r="AK10" s="130">
        <f t="shared" si="2"/>
        <v>0</v>
      </c>
      <c r="AL10" s="130">
        <f t="shared" si="2"/>
        <v>0</v>
      </c>
      <c r="AM10" s="130">
        <f t="shared" si="2"/>
        <v>0</v>
      </c>
      <c r="AN10" s="130">
        <f t="shared" si="2"/>
        <v>0</v>
      </c>
      <c r="AO10" s="130">
        <f t="shared" si="2"/>
        <v>0</v>
      </c>
      <c r="AP10" s="130">
        <f t="shared" si="2"/>
        <v>0</v>
      </c>
      <c r="AQ10" s="130">
        <f t="shared" si="2"/>
        <v>0</v>
      </c>
      <c r="AR10" s="130">
        <f t="shared" si="2"/>
        <v>0</v>
      </c>
      <c r="AS10" s="130">
        <f t="shared" si="2"/>
        <v>0</v>
      </c>
      <c r="AT10" s="130">
        <f t="shared" si="2"/>
        <v>0</v>
      </c>
      <c r="AU10" s="130">
        <f t="shared" si="2"/>
        <v>0</v>
      </c>
      <c r="AV10" s="130">
        <f t="shared" si="2"/>
        <v>0</v>
      </c>
      <c r="AW10" s="130">
        <f t="shared" si="2"/>
        <v>0</v>
      </c>
      <c r="AX10" s="130">
        <f t="shared" si="2"/>
        <v>0</v>
      </c>
      <c r="AY10" s="130">
        <f t="shared" si="2"/>
        <v>0</v>
      </c>
      <c r="AZ10" s="130">
        <f t="shared" si="2"/>
        <v>0</v>
      </c>
      <c r="BA10" s="130">
        <f t="shared" si="2"/>
        <v>0</v>
      </c>
      <c r="BB10" s="130">
        <f t="shared" si="2"/>
        <v>0</v>
      </c>
      <c r="BC10" s="130">
        <f t="shared" si="2"/>
        <v>0</v>
      </c>
      <c r="BD10" s="130">
        <f t="shared" si="2"/>
        <v>0</v>
      </c>
      <c r="BE10" s="130">
        <f t="shared" si="2"/>
        <v>0</v>
      </c>
      <c r="BF10" s="130">
        <f t="shared" si="2"/>
        <v>0</v>
      </c>
      <c r="BG10" s="130">
        <f t="shared" si="2"/>
        <v>0</v>
      </c>
      <c r="BH10" s="130">
        <f t="shared" si="2"/>
        <v>0</v>
      </c>
      <c r="BI10" s="130">
        <f t="shared" si="2"/>
        <v>0</v>
      </c>
      <c r="BJ10" s="130">
        <f t="shared" si="2"/>
        <v>0</v>
      </c>
      <c r="BK10" s="130">
        <f t="shared" si="2"/>
        <v>0</v>
      </c>
      <c r="BL10" s="130">
        <f t="shared" si="2"/>
        <v>0</v>
      </c>
      <c r="BM10" s="130">
        <f t="shared" si="2"/>
        <v>0</v>
      </c>
      <c r="BN10" s="130">
        <f t="shared" si="2"/>
        <v>0</v>
      </c>
      <c r="BO10" s="130">
        <f t="shared" si="2"/>
        <v>0</v>
      </c>
      <c r="BP10" s="130">
        <f t="shared" ref="BP10:CG10" si="3">BO10</f>
        <v>0</v>
      </c>
      <c r="BQ10" s="130">
        <f t="shared" si="3"/>
        <v>0</v>
      </c>
      <c r="BR10" s="130">
        <f t="shared" si="3"/>
        <v>0</v>
      </c>
      <c r="BS10" s="130">
        <f t="shared" si="3"/>
        <v>0</v>
      </c>
      <c r="BT10" s="130">
        <f t="shared" si="3"/>
        <v>0</v>
      </c>
      <c r="BU10" s="130">
        <f t="shared" si="3"/>
        <v>0</v>
      </c>
      <c r="BV10" s="130">
        <f t="shared" si="3"/>
        <v>0</v>
      </c>
      <c r="BW10" s="130">
        <f t="shared" si="3"/>
        <v>0</v>
      </c>
      <c r="BX10" s="130">
        <f t="shared" si="3"/>
        <v>0</v>
      </c>
      <c r="BY10" s="130">
        <f t="shared" si="3"/>
        <v>0</v>
      </c>
      <c r="BZ10" s="130">
        <f t="shared" si="3"/>
        <v>0</v>
      </c>
      <c r="CA10" s="130">
        <f t="shared" si="3"/>
        <v>0</v>
      </c>
      <c r="CB10" s="130">
        <f t="shared" si="3"/>
        <v>0</v>
      </c>
      <c r="CC10" s="130">
        <f t="shared" si="3"/>
        <v>0</v>
      </c>
      <c r="CD10" s="130">
        <f t="shared" si="3"/>
        <v>0</v>
      </c>
      <c r="CE10" s="130">
        <f t="shared" si="3"/>
        <v>0</v>
      </c>
      <c r="CF10" s="130">
        <f t="shared" si="3"/>
        <v>0</v>
      </c>
      <c r="CG10" s="130">
        <f t="shared" si="3"/>
        <v>0</v>
      </c>
    </row>
    <row r="11" spans="1:85" ht="15.6" x14ac:dyDescent="0.6">
      <c r="A11" s="98" t="s">
        <v>139</v>
      </c>
      <c r="B11" s="130">
        <f>B9*$B$3/12</f>
        <v>0</v>
      </c>
      <c r="C11" s="130">
        <f t="shared" ref="C11:BN11" si="4">C9*$B$3/12</f>
        <v>0</v>
      </c>
      <c r="D11" s="130">
        <f t="shared" si="4"/>
        <v>0</v>
      </c>
      <c r="E11" s="130">
        <f t="shared" si="4"/>
        <v>0</v>
      </c>
      <c r="F11" s="130">
        <f t="shared" si="4"/>
        <v>0</v>
      </c>
      <c r="G11" s="130">
        <f t="shared" si="4"/>
        <v>0</v>
      </c>
      <c r="H11" s="130">
        <f t="shared" si="4"/>
        <v>0</v>
      </c>
      <c r="I11" s="130">
        <f t="shared" si="4"/>
        <v>0</v>
      </c>
      <c r="J11" s="130">
        <f t="shared" si="4"/>
        <v>0</v>
      </c>
      <c r="K11" s="130">
        <f t="shared" si="4"/>
        <v>0</v>
      </c>
      <c r="L11" s="130">
        <f t="shared" si="4"/>
        <v>0</v>
      </c>
      <c r="M11" s="130">
        <f t="shared" si="4"/>
        <v>0</v>
      </c>
      <c r="N11" s="130">
        <f t="shared" si="4"/>
        <v>0</v>
      </c>
      <c r="O11" s="130">
        <f t="shared" si="4"/>
        <v>0</v>
      </c>
      <c r="P11" s="130">
        <f t="shared" si="4"/>
        <v>0</v>
      </c>
      <c r="Q11" s="130">
        <f t="shared" si="4"/>
        <v>0</v>
      </c>
      <c r="R11" s="130">
        <f t="shared" si="4"/>
        <v>0</v>
      </c>
      <c r="S11" s="130">
        <f t="shared" si="4"/>
        <v>0</v>
      </c>
      <c r="T11" s="130">
        <f t="shared" si="4"/>
        <v>0</v>
      </c>
      <c r="U11" s="130">
        <f t="shared" si="4"/>
        <v>0</v>
      </c>
      <c r="V11" s="130">
        <f t="shared" si="4"/>
        <v>0</v>
      </c>
      <c r="W11" s="130">
        <f t="shared" si="4"/>
        <v>0</v>
      </c>
      <c r="X11" s="130">
        <f t="shared" si="4"/>
        <v>0</v>
      </c>
      <c r="Y11" s="130">
        <f t="shared" si="4"/>
        <v>0</v>
      </c>
      <c r="Z11" s="130">
        <f t="shared" si="4"/>
        <v>0</v>
      </c>
      <c r="AA11" s="130">
        <f t="shared" si="4"/>
        <v>0</v>
      </c>
      <c r="AB11" s="130">
        <f t="shared" si="4"/>
        <v>0</v>
      </c>
      <c r="AC11" s="130">
        <f t="shared" si="4"/>
        <v>0</v>
      </c>
      <c r="AD11" s="130">
        <f t="shared" si="4"/>
        <v>0</v>
      </c>
      <c r="AE11" s="130">
        <f t="shared" si="4"/>
        <v>0</v>
      </c>
      <c r="AF11" s="130">
        <f t="shared" si="4"/>
        <v>0</v>
      </c>
      <c r="AG11" s="130">
        <f t="shared" si="4"/>
        <v>0</v>
      </c>
      <c r="AH11" s="130">
        <f t="shared" si="4"/>
        <v>0</v>
      </c>
      <c r="AI11" s="130">
        <f t="shared" si="4"/>
        <v>0</v>
      </c>
      <c r="AJ11" s="130">
        <f t="shared" si="4"/>
        <v>0</v>
      </c>
      <c r="AK11" s="130">
        <f t="shared" si="4"/>
        <v>0</v>
      </c>
      <c r="AL11" s="130">
        <f t="shared" si="4"/>
        <v>0</v>
      </c>
      <c r="AM11" s="130">
        <f t="shared" si="4"/>
        <v>0</v>
      </c>
      <c r="AN11" s="130">
        <f t="shared" si="4"/>
        <v>0</v>
      </c>
      <c r="AO11" s="130">
        <f t="shared" si="4"/>
        <v>0</v>
      </c>
      <c r="AP11" s="130">
        <f t="shared" si="4"/>
        <v>0</v>
      </c>
      <c r="AQ11" s="130">
        <f t="shared" si="4"/>
        <v>0</v>
      </c>
      <c r="AR11" s="130">
        <f t="shared" si="4"/>
        <v>0</v>
      </c>
      <c r="AS11" s="130">
        <f t="shared" si="4"/>
        <v>0</v>
      </c>
      <c r="AT11" s="130">
        <f t="shared" si="4"/>
        <v>0</v>
      </c>
      <c r="AU11" s="130">
        <f t="shared" si="4"/>
        <v>0</v>
      </c>
      <c r="AV11" s="130">
        <f t="shared" si="4"/>
        <v>0</v>
      </c>
      <c r="AW11" s="130">
        <f t="shared" si="4"/>
        <v>0</v>
      </c>
      <c r="AX11" s="130">
        <f t="shared" si="4"/>
        <v>0</v>
      </c>
      <c r="AY11" s="130">
        <f t="shared" si="4"/>
        <v>0</v>
      </c>
      <c r="AZ11" s="130">
        <f t="shared" si="4"/>
        <v>0</v>
      </c>
      <c r="BA11" s="130">
        <f t="shared" si="4"/>
        <v>0</v>
      </c>
      <c r="BB11" s="130">
        <f t="shared" si="4"/>
        <v>0</v>
      </c>
      <c r="BC11" s="130">
        <f t="shared" si="4"/>
        <v>0</v>
      </c>
      <c r="BD11" s="130">
        <f t="shared" si="4"/>
        <v>0</v>
      </c>
      <c r="BE11" s="130">
        <f t="shared" si="4"/>
        <v>0</v>
      </c>
      <c r="BF11" s="130">
        <f t="shared" si="4"/>
        <v>0</v>
      </c>
      <c r="BG11" s="130">
        <f t="shared" si="4"/>
        <v>0</v>
      </c>
      <c r="BH11" s="130">
        <f t="shared" si="4"/>
        <v>0</v>
      </c>
      <c r="BI11" s="130">
        <f t="shared" si="4"/>
        <v>0</v>
      </c>
      <c r="BJ11" s="130">
        <f t="shared" si="4"/>
        <v>0</v>
      </c>
      <c r="BK11" s="130">
        <f t="shared" si="4"/>
        <v>0</v>
      </c>
      <c r="BL11" s="130">
        <f t="shared" si="4"/>
        <v>0</v>
      </c>
      <c r="BM11" s="130">
        <f t="shared" si="4"/>
        <v>0</v>
      </c>
      <c r="BN11" s="130">
        <f t="shared" si="4"/>
        <v>0</v>
      </c>
      <c r="BO11" s="130">
        <f t="shared" ref="BO11:CG11" si="5">BO9*$B$3/12</f>
        <v>0</v>
      </c>
      <c r="BP11" s="130">
        <f t="shared" si="5"/>
        <v>0</v>
      </c>
      <c r="BQ11" s="130">
        <f t="shared" si="5"/>
        <v>0</v>
      </c>
      <c r="BR11" s="130">
        <f t="shared" si="5"/>
        <v>0</v>
      </c>
      <c r="BS11" s="130">
        <f t="shared" si="5"/>
        <v>0</v>
      </c>
      <c r="BT11" s="130">
        <f t="shared" si="5"/>
        <v>0</v>
      </c>
      <c r="BU11" s="130">
        <f t="shared" si="5"/>
        <v>0</v>
      </c>
      <c r="BV11" s="130">
        <f t="shared" si="5"/>
        <v>0</v>
      </c>
      <c r="BW11" s="130">
        <f t="shared" si="5"/>
        <v>0</v>
      </c>
      <c r="BX11" s="130">
        <f t="shared" si="5"/>
        <v>0</v>
      </c>
      <c r="BY11" s="130">
        <f t="shared" si="5"/>
        <v>0</v>
      </c>
      <c r="BZ11" s="130">
        <f t="shared" si="5"/>
        <v>0</v>
      </c>
      <c r="CA11" s="130">
        <f t="shared" si="5"/>
        <v>0</v>
      </c>
      <c r="CB11" s="130">
        <f t="shared" si="5"/>
        <v>0</v>
      </c>
      <c r="CC11" s="130">
        <f t="shared" si="5"/>
        <v>0</v>
      </c>
      <c r="CD11" s="130">
        <f t="shared" si="5"/>
        <v>0</v>
      </c>
      <c r="CE11" s="130">
        <f t="shared" si="5"/>
        <v>0</v>
      </c>
      <c r="CF11" s="130">
        <f t="shared" si="5"/>
        <v>0</v>
      </c>
      <c r="CG11" s="130">
        <f t="shared" si="5"/>
        <v>0</v>
      </c>
    </row>
    <row r="12" spans="1:85" ht="15.6" x14ac:dyDescent="0.6">
      <c r="A12" s="98" t="s">
        <v>140</v>
      </c>
      <c r="B12" s="130">
        <f>B10-B11</f>
        <v>0</v>
      </c>
      <c r="C12" s="130">
        <f t="shared" ref="C12:BN12" si="6">C10-C11</f>
        <v>0</v>
      </c>
      <c r="D12" s="130">
        <f t="shared" si="6"/>
        <v>0</v>
      </c>
      <c r="E12" s="130">
        <f t="shared" si="6"/>
        <v>0</v>
      </c>
      <c r="F12" s="130">
        <f t="shared" si="6"/>
        <v>0</v>
      </c>
      <c r="G12" s="130">
        <f t="shared" si="6"/>
        <v>0</v>
      </c>
      <c r="H12" s="130">
        <f t="shared" si="6"/>
        <v>0</v>
      </c>
      <c r="I12" s="130">
        <f t="shared" si="6"/>
        <v>0</v>
      </c>
      <c r="J12" s="130">
        <f t="shared" si="6"/>
        <v>0</v>
      </c>
      <c r="K12" s="130">
        <f t="shared" si="6"/>
        <v>0</v>
      </c>
      <c r="L12" s="130">
        <f t="shared" si="6"/>
        <v>0</v>
      </c>
      <c r="M12" s="130">
        <f t="shared" si="6"/>
        <v>0</v>
      </c>
      <c r="N12" s="130">
        <f t="shared" si="6"/>
        <v>0</v>
      </c>
      <c r="O12" s="130">
        <f t="shared" si="6"/>
        <v>0</v>
      </c>
      <c r="P12" s="130">
        <f t="shared" si="6"/>
        <v>0</v>
      </c>
      <c r="Q12" s="130">
        <f t="shared" si="6"/>
        <v>0</v>
      </c>
      <c r="R12" s="130">
        <f t="shared" si="6"/>
        <v>0</v>
      </c>
      <c r="S12" s="130">
        <f t="shared" si="6"/>
        <v>0</v>
      </c>
      <c r="T12" s="130">
        <f t="shared" si="6"/>
        <v>0</v>
      </c>
      <c r="U12" s="130">
        <f t="shared" si="6"/>
        <v>0</v>
      </c>
      <c r="V12" s="130">
        <f t="shared" si="6"/>
        <v>0</v>
      </c>
      <c r="W12" s="130">
        <f t="shared" si="6"/>
        <v>0</v>
      </c>
      <c r="X12" s="130">
        <f t="shared" si="6"/>
        <v>0</v>
      </c>
      <c r="Y12" s="130">
        <f t="shared" si="6"/>
        <v>0</v>
      </c>
      <c r="Z12" s="130">
        <f t="shared" si="6"/>
        <v>0</v>
      </c>
      <c r="AA12" s="130">
        <f t="shared" si="6"/>
        <v>0</v>
      </c>
      <c r="AB12" s="130">
        <f t="shared" si="6"/>
        <v>0</v>
      </c>
      <c r="AC12" s="130">
        <f t="shared" si="6"/>
        <v>0</v>
      </c>
      <c r="AD12" s="130">
        <f t="shared" si="6"/>
        <v>0</v>
      </c>
      <c r="AE12" s="130">
        <f t="shared" si="6"/>
        <v>0</v>
      </c>
      <c r="AF12" s="130">
        <f t="shared" si="6"/>
        <v>0</v>
      </c>
      <c r="AG12" s="130">
        <f t="shared" si="6"/>
        <v>0</v>
      </c>
      <c r="AH12" s="130">
        <f t="shared" si="6"/>
        <v>0</v>
      </c>
      <c r="AI12" s="130">
        <f t="shared" si="6"/>
        <v>0</v>
      </c>
      <c r="AJ12" s="130">
        <f t="shared" si="6"/>
        <v>0</v>
      </c>
      <c r="AK12" s="130">
        <f t="shared" si="6"/>
        <v>0</v>
      </c>
      <c r="AL12" s="130">
        <f t="shared" si="6"/>
        <v>0</v>
      </c>
      <c r="AM12" s="130">
        <f t="shared" si="6"/>
        <v>0</v>
      </c>
      <c r="AN12" s="130">
        <f t="shared" si="6"/>
        <v>0</v>
      </c>
      <c r="AO12" s="130">
        <f t="shared" si="6"/>
        <v>0</v>
      </c>
      <c r="AP12" s="130">
        <f t="shared" si="6"/>
        <v>0</v>
      </c>
      <c r="AQ12" s="130">
        <f t="shared" si="6"/>
        <v>0</v>
      </c>
      <c r="AR12" s="130">
        <f t="shared" si="6"/>
        <v>0</v>
      </c>
      <c r="AS12" s="130">
        <f t="shared" si="6"/>
        <v>0</v>
      </c>
      <c r="AT12" s="130">
        <f t="shared" si="6"/>
        <v>0</v>
      </c>
      <c r="AU12" s="130">
        <f t="shared" si="6"/>
        <v>0</v>
      </c>
      <c r="AV12" s="130">
        <f t="shared" si="6"/>
        <v>0</v>
      </c>
      <c r="AW12" s="130">
        <f t="shared" si="6"/>
        <v>0</v>
      </c>
      <c r="AX12" s="130">
        <f t="shared" si="6"/>
        <v>0</v>
      </c>
      <c r="AY12" s="130">
        <f t="shared" si="6"/>
        <v>0</v>
      </c>
      <c r="AZ12" s="130">
        <f t="shared" si="6"/>
        <v>0</v>
      </c>
      <c r="BA12" s="130">
        <f t="shared" si="6"/>
        <v>0</v>
      </c>
      <c r="BB12" s="130">
        <f t="shared" si="6"/>
        <v>0</v>
      </c>
      <c r="BC12" s="130">
        <f t="shared" si="6"/>
        <v>0</v>
      </c>
      <c r="BD12" s="130">
        <f t="shared" si="6"/>
        <v>0</v>
      </c>
      <c r="BE12" s="130">
        <f t="shared" si="6"/>
        <v>0</v>
      </c>
      <c r="BF12" s="130">
        <f t="shared" si="6"/>
        <v>0</v>
      </c>
      <c r="BG12" s="130">
        <f t="shared" si="6"/>
        <v>0</v>
      </c>
      <c r="BH12" s="130">
        <f t="shared" si="6"/>
        <v>0</v>
      </c>
      <c r="BI12" s="130">
        <f t="shared" si="6"/>
        <v>0</v>
      </c>
      <c r="BJ12" s="130">
        <f t="shared" si="6"/>
        <v>0</v>
      </c>
      <c r="BK12" s="130">
        <f t="shared" si="6"/>
        <v>0</v>
      </c>
      <c r="BL12" s="130">
        <f t="shared" si="6"/>
        <v>0</v>
      </c>
      <c r="BM12" s="130">
        <f t="shared" si="6"/>
        <v>0</v>
      </c>
      <c r="BN12" s="130">
        <f t="shared" si="6"/>
        <v>0</v>
      </c>
      <c r="BO12" s="130">
        <f t="shared" ref="BO12:CG12" si="7">BO10-BO11</f>
        <v>0</v>
      </c>
      <c r="BP12" s="130">
        <f t="shared" si="7"/>
        <v>0</v>
      </c>
      <c r="BQ12" s="130">
        <f t="shared" si="7"/>
        <v>0</v>
      </c>
      <c r="BR12" s="130">
        <f t="shared" si="7"/>
        <v>0</v>
      </c>
      <c r="BS12" s="130">
        <f t="shared" si="7"/>
        <v>0</v>
      </c>
      <c r="BT12" s="130">
        <f t="shared" si="7"/>
        <v>0</v>
      </c>
      <c r="BU12" s="130">
        <f t="shared" si="7"/>
        <v>0</v>
      </c>
      <c r="BV12" s="130">
        <f t="shared" si="7"/>
        <v>0</v>
      </c>
      <c r="BW12" s="130">
        <f t="shared" si="7"/>
        <v>0</v>
      </c>
      <c r="BX12" s="130">
        <f t="shared" si="7"/>
        <v>0</v>
      </c>
      <c r="BY12" s="130">
        <f t="shared" si="7"/>
        <v>0</v>
      </c>
      <c r="BZ12" s="130">
        <f t="shared" si="7"/>
        <v>0</v>
      </c>
      <c r="CA12" s="130">
        <f t="shared" si="7"/>
        <v>0</v>
      </c>
      <c r="CB12" s="130">
        <f t="shared" si="7"/>
        <v>0</v>
      </c>
      <c r="CC12" s="130">
        <f t="shared" si="7"/>
        <v>0</v>
      </c>
      <c r="CD12" s="130">
        <f t="shared" si="7"/>
        <v>0</v>
      </c>
      <c r="CE12" s="130">
        <f t="shared" si="7"/>
        <v>0</v>
      </c>
      <c r="CF12" s="130">
        <f t="shared" si="7"/>
        <v>0</v>
      </c>
      <c r="CG12" s="130">
        <f t="shared" si="7"/>
        <v>0</v>
      </c>
    </row>
    <row r="13" spans="1:85" ht="15.6" x14ac:dyDescent="0.6">
      <c r="A13" s="98" t="s">
        <v>141</v>
      </c>
      <c r="B13" s="130">
        <f>B9-B12</f>
        <v>0</v>
      </c>
      <c r="C13" s="130">
        <f t="shared" ref="C13:BN13" si="8">C9-C12</f>
        <v>0</v>
      </c>
      <c r="D13" s="130">
        <f t="shared" si="8"/>
        <v>0</v>
      </c>
      <c r="E13" s="130">
        <f t="shared" si="8"/>
        <v>0</v>
      </c>
      <c r="F13" s="130">
        <f t="shared" si="8"/>
        <v>0</v>
      </c>
      <c r="G13" s="130">
        <f t="shared" si="8"/>
        <v>0</v>
      </c>
      <c r="H13" s="130">
        <f t="shared" si="8"/>
        <v>0</v>
      </c>
      <c r="I13" s="130">
        <f t="shared" si="8"/>
        <v>0</v>
      </c>
      <c r="J13" s="130">
        <f t="shared" si="8"/>
        <v>0</v>
      </c>
      <c r="K13" s="130">
        <f t="shared" si="8"/>
        <v>0</v>
      </c>
      <c r="L13" s="130">
        <f t="shared" si="8"/>
        <v>0</v>
      </c>
      <c r="M13" s="130">
        <f t="shared" si="8"/>
        <v>0</v>
      </c>
      <c r="N13" s="130">
        <f t="shared" si="8"/>
        <v>0</v>
      </c>
      <c r="O13" s="130">
        <f t="shared" si="8"/>
        <v>0</v>
      </c>
      <c r="P13" s="130">
        <f t="shared" si="8"/>
        <v>0</v>
      </c>
      <c r="Q13" s="130">
        <f t="shared" si="8"/>
        <v>0</v>
      </c>
      <c r="R13" s="130">
        <f t="shared" si="8"/>
        <v>0</v>
      </c>
      <c r="S13" s="130">
        <f t="shared" si="8"/>
        <v>0</v>
      </c>
      <c r="T13" s="130">
        <f t="shared" si="8"/>
        <v>0</v>
      </c>
      <c r="U13" s="130">
        <f t="shared" si="8"/>
        <v>0</v>
      </c>
      <c r="V13" s="130">
        <f t="shared" si="8"/>
        <v>0</v>
      </c>
      <c r="W13" s="130">
        <f t="shared" si="8"/>
        <v>0</v>
      </c>
      <c r="X13" s="130">
        <f t="shared" si="8"/>
        <v>0</v>
      </c>
      <c r="Y13" s="130">
        <f t="shared" si="8"/>
        <v>0</v>
      </c>
      <c r="Z13" s="130">
        <f t="shared" si="8"/>
        <v>0</v>
      </c>
      <c r="AA13" s="130">
        <f t="shared" si="8"/>
        <v>0</v>
      </c>
      <c r="AB13" s="130">
        <f t="shared" si="8"/>
        <v>0</v>
      </c>
      <c r="AC13" s="130">
        <f t="shared" si="8"/>
        <v>0</v>
      </c>
      <c r="AD13" s="130">
        <f t="shared" si="8"/>
        <v>0</v>
      </c>
      <c r="AE13" s="130">
        <f t="shared" si="8"/>
        <v>0</v>
      </c>
      <c r="AF13" s="130">
        <f t="shared" si="8"/>
        <v>0</v>
      </c>
      <c r="AG13" s="130">
        <f t="shared" si="8"/>
        <v>0</v>
      </c>
      <c r="AH13" s="130">
        <f t="shared" si="8"/>
        <v>0</v>
      </c>
      <c r="AI13" s="130">
        <f t="shared" si="8"/>
        <v>0</v>
      </c>
      <c r="AJ13" s="130">
        <f t="shared" si="8"/>
        <v>0</v>
      </c>
      <c r="AK13" s="130">
        <f t="shared" si="8"/>
        <v>0</v>
      </c>
      <c r="AL13" s="130">
        <f t="shared" si="8"/>
        <v>0</v>
      </c>
      <c r="AM13" s="130">
        <f t="shared" si="8"/>
        <v>0</v>
      </c>
      <c r="AN13" s="130">
        <f t="shared" si="8"/>
        <v>0</v>
      </c>
      <c r="AO13" s="130">
        <f t="shared" si="8"/>
        <v>0</v>
      </c>
      <c r="AP13" s="130">
        <f t="shared" si="8"/>
        <v>0</v>
      </c>
      <c r="AQ13" s="130">
        <f t="shared" si="8"/>
        <v>0</v>
      </c>
      <c r="AR13" s="130">
        <f t="shared" si="8"/>
        <v>0</v>
      </c>
      <c r="AS13" s="130">
        <f t="shared" si="8"/>
        <v>0</v>
      </c>
      <c r="AT13" s="130">
        <f t="shared" si="8"/>
        <v>0</v>
      </c>
      <c r="AU13" s="130">
        <f t="shared" si="8"/>
        <v>0</v>
      </c>
      <c r="AV13" s="130">
        <f t="shared" si="8"/>
        <v>0</v>
      </c>
      <c r="AW13" s="130">
        <f t="shared" si="8"/>
        <v>0</v>
      </c>
      <c r="AX13" s="130">
        <f t="shared" si="8"/>
        <v>0</v>
      </c>
      <c r="AY13" s="130">
        <f t="shared" si="8"/>
        <v>0</v>
      </c>
      <c r="AZ13" s="130">
        <f t="shared" si="8"/>
        <v>0</v>
      </c>
      <c r="BA13" s="130">
        <f t="shared" si="8"/>
        <v>0</v>
      </c>
      <c r="BB13" s="130">
        <f t="shared" si="8"/>
        <v>0</v>
      </c>
      <c r="BC13" s="130">
        <f t="shared" si="8"/>
        <v>0</v>
      </c>
      <c r="BD13" s="130">
        <f t="shared" si="8"/>
        <v>0</v>
      </c>
      <c r="BE13" s="130">
        <f t="shared" si="8"/>
        <v>0</v>
      </c>
      <c r="BF13" s="130">
        <f t="shared" si="8"/>
        <v>0</v>
      </c>
      <c r="BG13" s="130">
        <f t="shared" si="8"/>
        <v>0</v>
      </c>
      <c r="BH13" s="130">
        <f t="shared" si="8"/>
        <v>0</v>
      </c>
      <c r="BI13" s="130">
        <f t="shared" si="8"/>
        <v>0</v>
      </c>
      <c r="BJ13" s="130">
        <f t="shared" si="8"/>
        <v>0</v>
      </c>
      <c r="BK13" s="130">
        <f t="shared" si="8"/>
        <v>0</v>
      </c>
      <c r="BL13" s="130">
        <f t="shared" si="8"/>
        <v>0</v>
      </c>
      <c r="BM13" s="130">
        <f t="shared" si="8"/>
        <v>0</v>
      </c>
      <c r="BN13" s="130">
        <f t="shared" si="8"/>
        <v>0</v>
      </c>
      <c r="BO13" s="130">
        <f t="shared" ref="BO13:CG13" si="9">BO9-BO12</f>
        <v>0</v>
      </c>
      <c r="BP13" s="130">
        <f t="shared" si="9"/>
        <v>0</v>
      </c>
      <c r="BQ13" s="130">
        <f t="shared" si="9"/>
        <v>0</v>
      </c>
      <c r="BR13" s="130">
        <f t="shared" si="9"/>
        <v>0</v>
      </c>
      <c r="BS13" s="130">
        <f t="shared" si="9"/>
        <v>0</v>
      </c>
      <c r="BT13" s="130">
        <f t="shared" si="9"/>
        <v>0</v>
      </c>
      <c r="BU13" s="130">
        <f t="shared" si="9"/>
        <v>0</v>
      </c>
      <c r="BV13" s="130">
        <f t="shared" si="9"/>
        <v>0</v>
      </c>
      <c r="BW13" s="130">
        <f t="shared" si="9"/>
        <v>0</v>
      </c>
      <c r="BX13" s="130">
        <f t="shared" si="9"/>
        <v>0</v>
      </c>
      <c r="BY13" s="130">
        <f t="shared" si="9"/>
        <v>0</v>
      </c>
      <c r="BZ13" s="130">
        <f t="shared" si="9"/>
        <v>0</v>
      </c>
      <c r="CA13" s="130">
        <f t="shared" si="9"/>
        <v>0</v>
      </c>
      <c r="CB13" s="130">
        <f t="shared" si="9"/>
        <v>0</v>
      </c>
      <c r="CC13" s="130">
        <f t="shared" si="9"/>
        <v>0</v>
      </c>
      <c r="CD13" s="130">
        <f t="shared" si="9"/>
        <v>0</v>
      </c>
      <c r="CE13" s="130">
        <f t="shared" si="9"/>
        <v>0</v>
      </c>
      <c r="CF13" s="130">
        <f t="shared" si="9"/>
        <v>0</v>
      </c>
      <c r="CG13" s="130">
        <f t="shared" si="9"/>
        <v>0</v>
      </c>
    </row>
    <row r="16" spans="1:85" ht="16.8" x14ac:dyDescent="0.65">
      <c r="A16" s="101" t="s">
        <v>142</v>
      </c>
      <c r="B16" s="97" t="s">
        <v>35</v>
      </c>
      <c r="C16" s="97" t="s">
        <v>36</v>
      </c>
      <c r="D16" s="97" t="s">
        <v>37</v>
      </c>
      <c r="E16" s="97" t="s">
        <v>38</v>
      </c>
      <c r="F16" s="97" t="s">
        <v>39</v>
      </c>
      <c r="G16" s="97" t="s">
        <v>143</v>
      </c>
      <c r="H16" s="97" t="s">
        <v>144</v>
      </c>
    </row>
    <row r="17" spans="1:8" ht="15.6" x14ac:dyDescent="0.6">
      <c r="A17" s="98" t="s">
        <v>137</v>
      </c>
      <c r="B17" s="130">
        <f>B9</f>
        <v>0</v>
      </c>
      <c r="C17" s="130">
        <f>B21</f>
        <v>0</v>
      </c>
      <c r="D17" s="130">
        <f t="shared" ref="D17:H17" si="10">C21</f>
        <v>0</v>
      </c>
      <c r="E17" s="130">
        <f t="shared" si="10"/>
        <v>0</v>
      </c>
      <c r="F17" s="130">
        <f t="shared" si="10"/>
        <v>0</v>
      </c>
      <c r="G17" s="130">
        <f t="shared" si="10"/>
        <v>0</v>
      </c>
      <c r="H17" s="130">
        <f t="shared" si="10"/>
        <v>0</v>
      </c>
    </row>
    <row r="18" spans="1:8" ht="15.6" x14ac:dyDescent="0.6">
      <c r="A18" s="98" t="s">
        <v>138</v>
      </c>
      <c r="B18" s="130">
        <f>SUM(B10:M10)</f>
        <v>0</v>
      </c>
      <c r="C18" s="130">
        <f>SUM(N10:Y10)</f>
        <v>0</v>
      </c>
      <c r="D18" s="130">
        <f>SUM(Z10:AK10)</f>
        <v>0</v>
      </c>
      <c r="E18" s="130">
        <f>SUM(AL10:AW10)</f>
        <v>0</v>
      </c>
      <c r="F18" s="130">
        <f>SUM(AX10:BI10)</f>
        <v>0</v>
      </c>
      <c r="G18" s="130">
        <f>SUM(BJ10:BU10)</f>
        <v>0</v>
      </c>
      <c r="H18" s="130">
        <f>SUM(BV10:CG10)</f>
        <v>0</v>
      </c>
    </row>
    <row r="19" spans="1:8" ht="15.6" x14ac:dyDescent="0.6">
      <c r="A19" s="98" t="s">
        <v>139</v>
      </c>
      <c r="B19" s="130">
        <f t="shared" ref="B19:B20" si="11">SUM(B11:M11)</f>
        <v>0</v>
      </c>
      <c r="C19" s="130">
        <f t="shared" ref="C19:C20" si="12">SUM(N11:Y11)</f>
        <v>0</v>
      </c>
      <c r="D19" s="130">
        <f t="shared" ref="D19:D20" si="13">SUM(Z11:AK11)</f>
        <v>0</v>
      </c>
      <c r="E19" s="130">
        <f t="shared" ref="E19:E20" si="14">SUM(AL11:AW11)</f>
        <v>0</v>
      </c>
      <c r="F19" s="130">
        <f t="shared" ref="F19:F20" si="15">SUM(AX11:BI11)</f>
        <v>0</v>
      </c>
      <c r="G19" s="130">
        <f>SUM(BJ11:BU11)</f>
        <v>0</v>
      </c>
      <c r="H19" s="130">
        <f>SUM(BV11:CG11)</f>
        <v>0</v>
      </c>
    </row>
    <row r="20" spans="1:8" ht="15.6" x14ac:dyDescent="0.6">
      <c r="A20" s="98" t="s">
        <v>140</v>
      </c>
      <c r="B20" s="130">
        <f t="shared" si="11"/>
        <v>0</v>
      </c>
      <c r="C20" s="130">
        <f t="shared" si="12"/>
        <v>0</v>
      </c>
      <c r="D20" s="130">
        <f t="shared" si="13"/>
        <v>0</v>
      </c>
      <c r="E20" s="130">
        <f t="shared" si="14"/>
        <v>0</v>
      </c>
      <c r="F20" s="130">
        <f t="shared" si="15"/>
        <v>0</v>
      </c>
      <c r="G20" s="130">
        <f>SUM(BJ12:BU12)</f>
        <v>0</v>
      </c>
      <c r="H20" s="130">
        <f>SUM(BV12:CG12)</f>
        <v>0</v>
      </c>
    </row>
    <row r="21" spans="1:8" ht="15.6" x14ac:dyDescent="0.6">
      <c r="A21" s="98" t="s">
        <v>141</v>
      </c>
      <c r="B21" s="130">
        <f>B17-B20</f>
        <v>0</v>
      </c>
      <c r="C21" s="130">
        <f t="shared" ref="C21:H21" si="16">C17-C20</f>
        <v>0</v>
      </c>
      <c r="D21" s="130">
        <f t="shared" si="16"/>
        <v>0</v>
      </c>
      <c r="E21" s="130">
        <f t="shared" si="16"/>
        <v>0</v>
      </c>
      <c r="F21" s="130">
        <f t="shared" si="16"/>
        <v>0</v>
      </c>
      <c r="G21" s="130">
        <f t="shared" si="16"/>
        <v>0</v>
      </c>
      <c r="H21" s="130">
        <f t="shared" si="16"/>
        <v>0</v>
      </c>
    </row>
    <row r="22" spans="1:8" x14ac:dyDescent="0.55000000000000004">
      <c r="B22" s="100"/>
      <c r="C22" s="100"/>
      <c r="D22" s="100"/>
      <c r="E22" s="100"/>
      <c r="F22" s="100"/>
      <c r="G22" s="100"/>
      <c r="H22" s="100"/>
    </row>
    <row r="23" spans="1:8" x14ac:dyDescent="0.55000000000000004">
      <c r="B23" s="100"/>
      <c r="C23" s="100"/>
      <c r="D23" s="100"/>
      <c r="E23" s="100"/>
      <c r="F23" s="100"/>
      <c r="G23" s="100"/>
      <c r="H23" s="10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2:E29"/>
  <sheetViews>
    <sheetView zoomScale="85" zoomScaleNormal="85" workbookViewId="0">
      <selection activeCell="A2" sqref="A2"/>
    </sheetView>
  </sheetViews>
  <sheetFormatPr defaultColWidth="11.26171875" defaultRowHeight="15.6" x14ac:dyDescent="0.6"/>
  <cols>
    <col min="1" max="1" width="53.578125" style="10" customWidth="1"/>
    <col min="2" max="2" width="19.68359375" style="11" customWidth="1"/>
    <col min="3" max="16384" width="11.26171875" style="10"/>
  </cols>
  <sheetData>
    <row r="2" spans="1:5" s="38" customFormat="1" ht="16.8" x14ac:dyDescent="0.65">
      <c r="A2" s="54" t="s">
        <v>179</v>
      </c>
      <c r="B2" s="55" t="s">
        <v>19</v>
      </c>
    </row>
    <row r="3" spans="1:5" x14ac:dyDescent="0.6">
      <c r="A3" s="53" t="s">
        <v>50</v>
      </c>
      <c r="B3" s="88"/>
    </row>
    <row r="4" spans="1:5" x14ac:dyDescent="0.6">
      <c r="A4" s="51" t="str">
        <f>Assumptions!A21</f>
        <v>Renovation &amp; Interior Design</v>
      </c>
      <c r="B4" s="191">
        <f>Assumptions!B21</f>
        <v>18000</v>
      </c>
      <c r="E4" s="141"/>
    </row>
    <row r="5" spans="1:5" x14ac:dyDescent="0.6">
      <c r="A5" s="51" t="str">
        <f>Assumptions!A22</f>
        <v>Kitchen Equipment &amp; Installation</v>
      </c>
      <c r="B5" s="191">
        <f>Assumptions!B22</f>
        <v>30000</v>
      </c>
      <c r="E5" s="141"/>
    </row>
    <row r="6" spans="1:5" x14ac:dyDescent="0.6">
      <c r="A6" s="51" t="str">
        <f>Assumptions!A23</f>
        <v>Furniture &amp; Fixtures</v>
      </c>
      <c r="B6" s="191">
        <f>Assumptions!B23</f>
        <v>16000</v>
      </c>
      <c r="E6" s="141"/>
    </row>
    <row r="7" spans="1:5" x14ac:dyDescent="0.6">
      <c r="A7" s="51"/>
      <c r="B7" s="191"/>
    </row>
    <row r="8" spans="1:5" x14ac:dyDescent="0.6">
      <c r="A8" s="53" t="s">
        <v>103</v>
      </c>
      <c r="B8" s="191"/>
    </row>
    <row r="9" spans="1:5" x14ac:dyDescent="0.6">
      <c r="A9" s="51" t="s">
        <v>186</v>
      </c>
      <c r="B9" s="191">
        <f>Assumptions!C13-SUM(Assumptions!B21:B23,Assumptions!B37:B41)</f>
        <v>5500</v>
      </c>
    </row>
    <row r="10" spans="1:5" x14ac:dyDescent="0.6">
      <c r="A10" s="51"/>
      <c r="B10" s="191"/>
    </row>
    <row r="11" spans="1:5" x14ac:dyDescent="0.6">
      <c r="A11" s="53" t="s">
        <v>51</v>
      </c>
      <c r="B11" s="191"/>
      <c r="E11" s="141"/>
    </row>
    <row r="12" spans="1:5" x14ac:dyDescent="0.6">
      <c r="A12" s="51" t="str">
        <f>Assumptions!A37</f>
        <v>Signage &amp; Exterior Design</v>
      </c>
      <c r="B12" s="191">
        <f>Assumptions!B37</f>
        <v>5000</v>
      </c>
    </row>
    <row r="13" spans="1:5" x14ac:dyDescent="0.6">
      <c r="A13" s="51" t="str">
        <f>Assumptions!A38</f>
        <v>Permits &amp; Licensing</v>
      </c>
      <c r="B13" s="191">
        <f>Assumptions!B38</f>
        <v>4500</v>
      </c>
    </row>
    <row r="14" spans="1:5" x14ac:dyDescent="0.6">
      <c r="A14" s="51" t="str">
        <f>Assumptions!A39</f>
        <v>Initial Inventory</v>
      </c>
      <c r="B14" s="191">
        <f>Assumptions!B39</f>
        <v>11000</v>
      </c>
    </row>
    <row r="15" spans="1:5" x14ac:dyDescent="0.6">
      <c r="A15" s="51" t="str">
        <f>Assumptions!A40</f>
        <v>Marketing &amp; Opening Promotions</v>
      </c>
      <c r="B15" s="191">
        <f>Assumptions!B40</f>
        <v>7000</v>
      </c>
    </row>
    <row r="16" spans="1:5" x14ac:dyDescent="0.6">
      <c r="A16" s="51" t="str">
        <f>Assumptions!A41</f>
        <v>Miscellaneous Expenses</v>
      </c>
      <c r="B16" s="191">
        <f>Assumptions!B41</f>
        <v>3000</v>
      </c>
    </row>
    <row r="17" spans="1:5" x14ac:dyDescent="0.6">
      <c r="A17" s="51"/>
      <c r="B17" s="191"/>
    </row>
    <row r="18" spans="1:5" x14ac:dyDescent="0.6">
      <c r="A18" s="53" t="s">
        <v>104</v>
      </c>
      <c r="B18" s="192">
        <f>SUM(B4:B9)</f>
        <v>69500</v>
      </c>
    </row>
    <row r="19" spans="1:5" x14ac:dyDescent="0.6">
      <c r="A19" s="53" t="s">
        <v>105</v>
      </c>
      <c r="B19" s="192">
        <f>SUM(B12:B16)</f>
        <v>30500</v>
      </c>
      <c r="E19" s="141"/>
    </row>
    <row r="20" spans="1:5" ht="15.9" thickBot="1" x14ac:dyDescent="0.65">
      <c r="A20" s="53" t="s">
        <v>40</v>
      </c>
      <c r="B20" s="193">
        <f>SUM(B18:B19)</f>
        <v>100000</v>
      </c>
    </row>
    <row r="21" spans="1:5" ht="36" customHeight="1" thickTop="1" x14ac:dyDescent="0.6">
      <c r="E21" s="141"/>
    </row>
    <row r="22" spans="1:5" ht="16.8" x14ac:dyDescent="0.65">
      <c r="A22" s="54" t="s">
        <v>181</v>
      </c>
      <c r="B22" s="55"/>
    </row>
    <row r="23" spans="1:5" x14ac:dyDescent="0.6">
      <c r="A23" s="53" t="s">
        <v>40</v>
      </c>
      <c r="B23" s="191">
        <f>B20</f>
        <v>100000</v>
      </c>
    </row>
    <row r="24" spans="1:5" x14ac:dyDescent="0.6">
      <c r="A24" s="51"/>
      <c r="B24" s="191"/>
    </row>
    <row r="25" spans="1:5" x14ac:dyDescent="0.6">
      <c r="A25" s="51" t="s">
        <v>145</v>
      </c>
      <c r="B25" s="191">
        <f>Assumptions!C15</f>
        <v>0</v>
      </c>
    </row>
    <row r="26" spans="1:5" x14ac:dyDescent="0.6">
      <c r="A26" s="51" t="s">
        <v>182</v>
      </c>
      <c r="B26" s="191">
        <f>Assumptions!C16</f>
        <v>100000</v>
      </c>
    </row>
    <row r="27" spans="1:5" x14ac:dyDescent="0.6">
      <c r="A27" s="51"/>
      <c r="B27" s="191"/>
    </row>
    <row r="28" spans="1:5" x14ac:dyDescent="0.6">
      <c r="A28" s="51" t="s">
        <v>234</v>
      </c>
      <c r="B28" s="117">
        <f>B25/B23</f>
        <v>0</v>
      </c>
    </row>
    <row r="29" spans="1:5" x14ac:dyDescent="0.6">
      <c r="A29" s="51" t="s">
        <v>183</v>
      </c>
      <c r="B29" s="117">
        <f>B26/B23</f>
        <v>1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2:BI39"/>
  <sheetViews>
    <sheetView zoomScale="85" zoomScaleNormal="85" workbookViewId="0">
      <selection activeCell="A2" sqref="A2"/>
    </sheetView>
  </sheetViews>
  <sheetFormatPr defaultColWidth="9.26171875" defaultRowHeight="15.6" x14ac:dyDescent="0.6"/>
  <cols>
    <col min="1" max="1" width="28.68359375" style="18" customWidth="1"/>
    <col min="2" max="2" width="15.68359375" style="22" bestFit="1" customWidth="1"/>
    <col min="3" max="3" width="15.26171875" style="22" bestFit="1" customWidth="1"/>
    <col min="4" max="5" width="15.26171875" style="13" bestFit="1" customWidth="1"/>
    <col min="6" max="6" width="14.68359375" style="10" bestFit="1" customWidth="1"/>
    <col min="7" max="61" width="15" style="10" bestFit="1" customWidth="1"/>
    <col min="62" max="16384" width="9.26171875" style="10"/>
  </cols>
  <sheetData>
    <row r="2" spans="1:61" s="38" customFormat="1" ht="16.8" x14ac:dyDescent="0.65">
      <c r="A2" s="78" t="s">
        <v>33</v>
      </c>
      <c r="B2" s="79" t="s">
        <v>21</v>
      </c>
      <c r="C2" s="79" t="s">
        <v>22</v>
      </c>
      <c r="D2" s="79" t="s">
        <v>23</v>
      </c>
      <c r="E2" s="79" t="s">
        <v>24</v>
      </c>
      <c r="F2" s="79" t="s">
        <v>25</v>
      </c>
      <c r="G2" s="79" t="s">
        <v>26</v>
      </c>
      <c r="H2" s="79" t="s">
        <v>27</v>
      </c>
      <c r="I2" s="79" t="s">
        <v>28</v>
      </c>
      <c r="J2" s="79" t="s">
        <v>29</v>
      </c>
      <c r="K2" s="79" t="s">
        <v>30</v>
      </c>
      <c r="L2" s="79" t="s">
        <v>31</v>
      </c>
      <c r="M2" s="79" t="s">
        <v>32</v>
      </c>
      <c r="N2" s="79" t="s">
        <v>54</v>
      </c>
      <c r="O2" s="79" t="s">
        <v>55</v>
      </c>
      <c r="P2" s="79" t="s">
        <v>56</v>
      </c>
      <c r="Q2" s="79" t="s">
        <v>57</v>
      </c>
      <c r="R2" s="79" t="s">
        <v>58</v>
      </c>
      <c r="S2" s="79" t="s">
        <v>59</v>
      </c>
      <c r="T2" s="79" t="s">
        <v>60</v>
      </c>
      <c r="U2" s="79" t="s">
        <v>61</v>
      </c>
      <c r="V2" s="79" t="s">
        <v>62</v>
      </c>
      <c r="W2" s="79" t="s">
        <v>63</v>
      </c>
      <c r="X2" s="79" t="s">
        <v>64</v>
      </c>
      <c r="Y2" s="79" t="s">
        <v>65</v>
      </c>
      <c r="Z2" s="79" t="s">
        <v>66</v>
      </c>
      <c r="AA2" s="79" t="s">
        <v>67</v>
      </c>
      <c r="AB2" s="79" t="s">
        <v>68</v>
      </c>
      <c r="AC2" s="79" t="s">
        <v>69</v>
      </c>
      <c r="AD2" s="79" t="s">
        <v>70</v>
      </c>
      <c r="AE2" s="79" t="s">
        <v>71</v>
      </c>
      <c r="AF2" s="79" t="s">
        <v>72</v>
      </c>
      <c r="AG2" s="79" t="s">
        <v>73</v>
      </c>
      <c r="AH2" s="79" t="s">
        <v>74</v>
      </c>
      <c r="AI2" s="79" t="s">
        <v>75</v>
      </c>
      <c r="AJ2" s="79" t="s">
        <v>76</v>
      </c>
      <c r="AK2" s="79" t="s">
        <v>77</v>
      </c>
      <c r="AL2" s="79" t="s">
        <v>78</v>
      </c>
      <c r="AM2" s="79" t="s">
        <v>79</v>
      </c>
      <c r="AN2" s="79" t="s">
        <v>80</v>
      </c>
      <c r="AO2" s="79" t="s">
        <v>81</v>
      </c>
      <c r="AP2" s="79" t="s">
        <v>82</v>
      </c>
      <c r="AQ2" s="79" t="s">
        <v>83</v>
      </c>
      <c r="AR2" s="79" t="s">
        <v>84</v>
      </c>
      <c r="AS2" s="79" t="s">
        <v>85</v>
      </c>
      <c r="AT2" s="79" t="s">
        <v>86</v>
      </c>
      <c r="AU2" s="79" t="s">
        <v>87</v>
      </c>
      <c r="AV2" s="79" t="s">
        <v>88</v>
      </c>
      <c r="AW2" s="79" t="s">
        <v>89</v>
      </c>
      <c r="AX2" s="79" t="s">
        <v>90</v>
      </c>
      <c r="AY2" s="79" t="s">
        <v>91</v>
      </c>
      <c r="AZ2" s="79" t="s">
        <v>92</v>
      </c>
      <c r="BA2" s="79" t="s">
        <v>93</v>
      </c>
      <c r="BB2" s="79" t="s">
        <v>94</v>
      </c>
      <c r="BC2" s="79" t="s">
        <v>95</v>
      </c>
      <c r="BD2" s="79" t="s">
        <v>96</v>
      </c>
      <c r="BE2" s="79" t="s">
        <v>97</v>
      </c>
      <c r="BF2" s="79" t="s">
        <v>98</v>
      </c>
      <c r="BG2" s="79" t="s">
        <v>99</v>
      </c>
      <c r="BH2" s="79" t="s">
        <v>100</v>
      </c>
      <c r="BI2" s="79" t="s">
        <v>101</v>
      </c>
    </row>
    <row r="3" spans="1:61" x14ac:dyDescent="0.6">
      <c r="A3" s="56" t="s">
        <v>148</v>
      </c>
      <c r="B3" s="184">
        <f>Payroll!B42</f>
        <v>18200</v>
      </c>
      <c r="C3" s="184">
        <f>Payroll!C42</f>
        <v>18200</v>
      </c>
      <c r="D3" s="184">
        <f>Payroll!D42</f>
        <v>18200</v>
      </c>
      <c r="E3" s="184">
        <f>Payroll!E42</f>
        <v>18200</v>
      </c>
      <c r="F3" s="184">
        <f>Payroll!F42</f>
        <v>18200</v>
      </c>
      <c r="G3" s="184">
        <f>Payroll!G42</f>
        <v>18200</v>
      </c>
      <c r="H3" s="184">
        <f>Payroll!H42</f>
        <v>18200</v>
      </c>
      <c r="I3" s="184">
        <f>Payroll!I42</f>
        <v>18200</v>
      </c>
      <c r="J3" s="184">
        <f>Payroll!J42</f>
        <v>18200</v>
      </c>
      <c r="K3" s="184">
        <f>Payroll!K42</f>
        <v>18200</v>
      </c>
      <c r="L3" s="184">
        <f>Payroll!L42</f>
        <v>18200</v>
      </c>
      <c r="M3" s="184">
        <f>Payroll!M42</f>
        <v>18200</v>
      </c>
      <c r="N3" s="184">
        <f>Payroll!N42</f>
        <v>19110</v>
      </c>
      <c r="O3" s="184">
        <f>Payroll!O42</f>
        <v>19110</v>
      </c>
      <c r="P3" s="184">
        <f>Payroll!P42</f>
        <v>19110</v>
      </c>
      <c r="Q3" s="184">
        <f>Payroll!Q42</f>
        <v>19110</v>
      </c>
      <c r="R3" s="184">
        <f>Payroll!R42</f>
        <v>19110</v>
      </c>
      <c r="S3" s="184">
        <f>Payroll!S42</f>
        <v>19110</v>
      </c>
      <c r="T3" s="184">
        <f>Payroll!T42</f>
        <v>19110</v>
      </c>
      <c r="U3" s="184">
        <f>Payroll!U42</f>
        <v>19110</v>
      </c>
      <c r="V3" s="184">
        <f>Payroll!V42</f>
        <v>19110</v>
      </c>
      <c r="W3" s="184">
        <f>Payroll!W42</f>
        <v>19110</v>
      </c>
      <c r="X3" s="184">
        <f>Payroll!X42</f>
        <v>19110</v>
      </c>
      <c r="Y3" s="184">
        <f>Payroll!Y42</f>
        <v>19110</v>
      </c>
      <c r="Z3" s="184">
        <f>Payroll!Z42</f>
        <v>20065.5</v>
      </c>
      <c r="AA3" s="184">
        <f>Payroll!AA42</f>
        <v>20065.5</v>
      </c>
      <c r="AB3" s="184">
        <f>Payroll!AB42</f>
        <v>20065.5</v>
      </c>
      <c r="AC3" s="184">
        <f>Payroll!AC42</f>
        <v>20065.5</v>
      </c>
      <c r="AD3" s="184">
        <f>Payroll!AD42</f>
        <v>20065.5</v>
      </c>
      <c r="AE3" s="184">
        <f>Payroll!AE42</f>
        <v>20065.5</v>
      </c>
      <c r="AF3" s="184">
        <f>Payroll!AF42</f>
        <v>20065.5</v>
      </c>
      <c r="AG3" s="184">
        <f>Payroll!AG42</f>
        <v>20065.5</v>
      </c>
      <c r="AH3" s="184">
        <f>Payroll!AH42</f>
        <v>20065.5</v>
      </c>
      <c r="AI3" s="184">
        <f>Payroll!AI42</f>
        <v>20065.5</v>
      </c>
      <c r="AJ3" s="184">
        <f>Payroll!AJ42</f>
        <v>20065.5</v>
      </c>
      <c r="AK3" s="184">
        <f>Payroll!AK42</f>
        <v>20065.5</v>
      </c>
      <c r="AL3" s="184">
        <f>Payroll!AL42</f>
        <v>21068.775000000001</v>
      </c>
      <c r="AM3" s="184">
        <f>Payroll!AM42</f>
        <v>21068.775000000001</v>
      </c>
      <c r="AN3" s="184">
        <f>Payroll!AN42</f>
        <v>21068.775000000001</v>
      </c>
      <c r="AO3" s="184">
        <f>Payroll!AO42</f>
        <v>21068.775000000001</v>
      </c>
      <c r="AP3" s="184">
        <f>Payroll!AP42</f>
        <v>21068.775000000001</v>
      </c>
      <c r="AQ3" s="184">
        <f>Payroll!AQ42</f>
        <v>21068.775000000001</v>
      </c>
      <c r="AR3" s="184">
        <f>Payroll!AR42</f>
        <v>21068.775000000001</v>
      </c>
      <c r="AS3" s="184">
        <f>Payroll!AS42</f>
        <v>21068.775000000001</v>
      </c>
      <c r="AT3" s="184">
        <f>Payroll!AT42</f>
        <v>21068.775000000001</v>
      </c>
      <c r="AU3" s="184">
        <f>Payroll!AU42</f>
        <v>21068.775000000001</v>
      </c>
      <c r="AV3" s="184">
        <f>Payroll!AV42</f>
        <v>21068.775000000001</v>
      </c>
      <c r="AW3" s="184">
        <f>Payroll!AW42</f>
        <v>21068.775000000001</v>
      </c>
      <c r="AX3" s="184">
        <f>Payroll!AX42</f>
        <v>22122.213750000003</v>
      </c>
      <c r="AY3" s="184">
        <f>Payroll!AY42</f>
        <v>22122.213750000003</v>
      </c>
      <c r="AZ3" s="184">
        <f>Payroll!AZ42</f>
        <v>22122.213750000003</v>
      </c>
      <c r="BA3" s="184">
        <f>Payroll!BA42</f>
        <v>22122.213750000003</v>
      </c>
      <c r="BB3" s="184">
        <f>Payroll!BB42</f>
        <v>22122.213750000003</v>
      </c>
      <c r="BC3" s="184">
        <f>Payroll!BC42</f>
        <v>22122.213750000003</v>
      </c>
      <c r="BD3" s="184">
        <f>Payroll!BD42</f>
        <v>22122.213750000003</v>
      </c>
      <c r="BE3" s="184">
        <f>Payroll!BE42</f>
        <v>22122.213750000003</v>
      </c>
      <c r="BF3" s="184">
        <f>Payroll!BF42</f>
        <v>22122.213750000003</v>
      </c>
      <c r="BG3" s="184">
        <f>Payroll!BG42</f>
        <v>22122.213750000003</v>
      </c>
      <c r="BH3" s="184">
        <f>Payroll!BH42</f>
        <v>22122.213750000003</v>
      </c>
      <c r="BI3" s="184">
        <f>Payroll!BI42</f>
        <v>22122.213750000003</v>
      </c>
    </row>
    <row r="4" spans="1:61" x14ac:dyDescent="0.6">
      <c r="A4" s="56" t="str">
        <f>Assumptions!A70</f>
        <v>Rent</v>
      </c>
      <c r="B4" s="184">
        <f>Assumptions!B70</f>
        <v>4000</v>
      </c>
      <c r="C4" s="184">
        <f>B4</f>
        <v>4000</v>
      </c>
      <c r="D4" s="184">
        <f t="shared" ref="D4:D5" si="0">C4</f>
        <v>4000</v>
      </c>
      <c r="E4" s="184">
        <f t="shared" ref="E4:E5" si="1">D4</f>
        <v>4000</v>
      </c>
      <c r="F4" s="184">
        <f t="shared" ref="F4:F5" si="2">E4</f>
        <v>4000</v>
      </c>
      <c r="G4" s="184">
        <f t="shared" ref="G4:G5" si="3">F4</f>
        <v>4000</v>
      </c>
      <c r="H4" s="184">
        <f t="shared" ref="H4:H5" si="4">G4</f>
        <v>4000</v>
      </c>
      <c r="I4" s="184">
        <f t="shared" ref="I4:I5" si="5">H4</f>
        <v>4000</v>
      </c>
      <c r="J4" s="184">
        <f t="shared" ref="J4:J5" si="6">I4</f>
        <v>4000</v>
      </c>
      <c r="K4" s="184">
        <f t="shared" ref="K4:K5" si="7">J4</f>
        <v>4000</v>
      </c>
      <c r="L4" s="184">
        <f t="shared" ref="L4:L5" si="8">K4</f>
        <v>4000</v>
      </c>
      <c r="M4" s="184">
        <f t="shared" ref="M4:M5" si="9">L4</f>
        <v>4000</v>
      </c>
      <c r="N4" s="184">
        <f>M4*(1+Assumptions!$C$5)</f>
        <v>4120</v>
      </c>
      <c r="O4" s="184">
        <f t="shared" ref="O4:O5" si="10">N4</f>
        <v>4120</v>
      </c>
      <c r="P4" s="184">
        <f t="shared" ref="P4:P5" si="11">O4</f>
        <v>4120</v>
      </c>
      <c r="Q4" s="184">
        <f t="shared" ref="Q4:Q5" si="12">P4</f>
        <v>4120</v>
      </c>
      <c r="R4" s="184">
        <f t="shared" ref="R4:R5" si="13">Q4</f>
        <v>4120</v>
      </c>
      <c r="S4" s="184">
        <f t="shared" ref="S4:S5" si="14">R4</f>
        <v>4120</v>
      </c>
      <c r="T4" s="184">
        <f t="shared" ref="T4:T5" si="15">S4</f>
        <v>4120</v>
      </c>
      <c r="U4" s="184">
        <f t="shared" ref="U4:U5" si="16">T4</f>
        <v>4120</v>
      </c>
      <c r="V4" s="184">
        <f t="shared" ref="V4:V5" si="17">U4</f>
        <v>4120</v>
      </c>
      <c r="W4" s="184">
        <f t="shared" ref="W4:W5" si="18">V4</f>
        <v>4120</v>
      </c>
      <c r="X4" s="184">
        <f t="shared" ref="X4:X5" si="19">W4</f>
        <v>4120</v>
      </c>
      <c r="Y4" s="184">
        <f t="shared" ref="Y4:Y5" si="20">X4</f>
        <v>4120</v>
      </c>
      <c r="Z4" s="184">
        <f>Y4*(1+Assumptions!$D$5)</f>
        <v>4243.6000000000004</v>
      </c>
      <c r="AA4" s="184">
        <f t="shared" ref="AA4:AA5" si="21">Z4</f>
        <v>4243.6000000000004</v>
      </c>
      <c r="AB4" s="184">
        <f t="shared" ref="AB4:AB5" si="22">AA4</f>
        <v>4243.6000000000004</v>
      </c>
      <c r="AC4" s="184">
        <f t="shared" ref="AC4:AC5" si="23">AB4</f>
        <v>4243.6000000000004</v>
      </c>
      <c r="AD4" s="184">
        <f t="shared" ref="AD4:AD5" si="24">AC4</f>
        <v>4243.6000000000004</v>
      </c>
      <c r="AE4" s="184">
        <f t="shared" ref="AE4:AE5" si="25">AD4</f>
        <v>4243.6000000000004</v>
      </c>
      <c r="AF4" s="184">
        <f t="shared" ref="AF4:AF5" si="26">AE4</f>
        <v>4243.6000000000004</v>
      </c>
      <c r="AG4" s="184">
        <f t="shared" ref="AG4:AG5" si="27">AF4</f>
        <v>4243.6000000000004</v>
      </c>
      <c r="AH4" s="184">
        <f t="shared" ref="AH4:AH5" si="28">AG4</f>
        <v>4243.6000000000004</v>
      </c>
      <c r="AI4" s="184">
        <f t="shared" ref="AI4:AI5" si="29">AH4</f>
        <v>4243.6000000000004</v>
      </c>
      <c r="AJ4" s="184">
        <f t="shared" ref="AJ4:AJ5" si="30">AI4</f>
        <v>4243.6000000000004</v>
      </c>
      <c r="AK4" s="184">
        <f t="shared" ref="AK4:AK5" si="31">AJ4</f>
        <v>4243.6000000000004</v>
      </c>
      <c r="AL4" s="184">
        <f>AK4*(1+Assumptions!$E$5)</f>
        <v>4370.9080000000004</v>
      </c>
      <c r="AM4" s="184">
        <f t="shared" ref="AM4:AM5" si="32">AL4</f>
        <v>4370.9080000000004</v>
      </c>
      <c r="AN4" s="184">
        <f t="shared" ref="AN4:AN5" si="33">AM4</f>
        <v>4370.9080000000004</v>
      </c>
      <c r="AO4" s="184">
        <f t="shared" ref="AO4:AO5" si="34">AN4</f>
        <v>4370.9080000000004</v>
      </c>
      <c r="AP4" s="184">
        <f t="shared" ref="AP4:AP5" si="35">AO4</f>
        <v>4370.9080000000004</v>
      </c>
      <c r="AQ4" s="184">
        <f t="shared" ref="AQ4:AQ5" si="36">AP4</f>
        <v>4370.9080000000004</v>
      </c>
      <c r="AR4" s="184">
        <f t="shared" ref="AR4:AR5" si="37">AQ4</f>
        <v>4370.9080000000004</v>
      </c>
      <c r="AS4" s="184">
        <f t="shared" ref="AS4:AS5" si="38">AR4</f>
        <v>4370.9080000000004</v>
      </c>
      <c r="AT4" s="184">
        <f t="shared" ref="AT4:AT5" si="39">AS4</f>
        <v>4370.9080000000004</v>
      </c>
      <c r="AU4" s="184">
        <f t="shared" ref="AU4:AU5" si="40">AT4</f>
        <v>4370.9080000000004</v>
      </c>
      <c r="AV4" s="184">
        <f t="shared" ref="AV4:AV5" si="41">AU4</f>
        <v>4370.9080000000004</v>
      </c>
      <c r="AW4" s="184">
        <f t="shared" ref="AW4:AW5" si="42">AV4</f>
        <v>4370.9080000000004</v>
      </c>
      <c r="AX4" s="184">
        <f>AW4*(1+Assumptions!$F$5)</f>
        <v>4502.0352400000002</v>
      </c>
      <c r="AY4" s="184">
        <f t="shared" ref="AY4:AY5" si="43">AX4</f>
        <v>4502.0352400000002</v>
      </c>
      <c r="AZ4" s="184">
        <f t="shared" ref="AZ4:AZ5" si="44">AY4</f>
        <v>4502.0352400000002</v>
      </c>
      <c r="BA4" s="184">
        <f t="shared" ref="BA4:BA5" si="45">AZ4</f>
        <v>4502.0352400000002</v>
      </c>
      <c r="BB4" s="184">
        <f t="shared" ref="BB4:BB5" si="46">BA4</f>
        <v>4502.0352400000002</v>
      </c>
      <c r="BC4" s="184">
        <f t="shared" ref="BC4:BC5" si="47">BB4</f>
        <v>4502.0352400000002</v>
      </c>
      <c r="BD4" s="184">
        <f t="shared" ref="BD4:BD5" si="48">BC4</f>
        <v>4502.0352400000002</v>
      </c>
      <c r="BE4" s="184">
        <f t="shared" ref="BE4:BE5" si="49">BD4</f>
        <v>4502.0352400000002</v>
      </c>
      <c r="BF4" s="184">
        <f t="shared" ref="BF4:BF5" si="50">BE4</f>
        <v>4502.0352400000002</v>
      </c>
      <c r="BG4" s="184">
        <f t="shared" ref="BG4:BG5" si="51">BF4</f>
        <v>4502.0352400000002</v>
      </c>
      <c r="BH4" s="184">
        <f t="shared" ref="BH4:BH5" si="52">BG4</f>
        <v>4502.0352400000002</v>
      </c>
      <c r="BI4" s="184">
        <f t="shared" ref="BI4:BI5" si="53">BH4</f>
        <v>4502.0352400000002</v>
      </c>
    </row>
    <row r="5" spans="1:61" x14ac:dyDescent="0.6">
      <c r="A5" s="56" t="str">
        <f>Assumptions!A71</f>
        <v>Utilities</v>
      </c>
      <c r="B5" s="184">
        <f>Assumptions!B71</f>
        <v>1600</v>
      </c>
      <c r="C5" s="184">
        <f t="shared" ref="C5" si="54">B5</f>
        <v>1600</v>
      </c>
      <c r="D5" s="184">
        <f t="shared" si="0"/>
        <v>1600</v>
      </c>
      <c r="E5" s="184">
        <f t="shared" si="1"/>
        <v>1600</v>
      </c>
      <c r="F5" s="184">
        <f t="shared" si="2"/>
        <v>1600</v>
      </c>
      <c r="G5" s="184">
        <f t="shared" si="3"/>
        <v>1600</v>
      </c>
      <c r="H5" s="184">
        <f t="shared" si="4"/>
        <v>1600</v>
      </c>
      <c r="I5" s="184">
        <f t="shared" si="5"/>
        <v>1600</v>
      </c>
      <c r="J5" s="184">
        <f t="shared" si="6"/>
        <v>1600</v>
      </c>
      <c r="K5" s="184">
        <f t="shared" si="7"/>
        <v>1600</v>
      </c>
      <c r="L5" s="184">
        <f t="shared" si="8"/>
        <v>1600</v>
      </c>
      <c r="M5" s="184">
        <f t="shared" si="9"/>
        <v>1600</v>
      </c>
      <c r="N5" s="184">
        <f>M5*(1+Assumptions!$C$7)</f>
        <v>1664</v>
      </c>
      <c r="O5" s="184">
        <f t="shared" si="10"/>
        <v>1664</v>
      </c>
      <c r="P5" s="184">
        <f t="shared" si="11"/>
        <v>1664</v>
      </c>
      <c r="Q5" s="184">
        <f t="shared" si="12"/>
        <v>1664</v>
      </c>
      <c r="R5" s="184">
        <f t="shared" si="13"/>
        <v>1664</v>
      </c>
      <c r="S5" s="184">
        <f t="shared" si="14"/>
        <v>1664</v>
      </c>
      <c r="T5" s="184">
        <f t="shared" si="15"/>
        <v>1664</v>
      </c>
      <c r="U5" s="184">
        <f t="shared" si="16"/>
        <v>1664</v>
      </c>
      <c r="V5" s="184">
        <f t="shared" si="17"/>
        <v>1664</v>
      </c>
      <c r="W5" s="184">
        <f t="shared" si="18"/>
        <v>1664</v>
      </c>
      <c r="X5" s="184">
        <f t="shared" si="19"/>
        <v>1664</v>
      </c>
      <c r="Y5" s="184">
        <f t="shared" si="20"/>
        <v>1664</v>
      </c>
      <c r="Z5" s="184">
        <f>Y5*(1+Assumptions!$D$7)</f>
        <v>1730.56</v>
      </c>
      <c r="AA5" s="184">
        <f t="shared" si="21"/>
        <v>1730.56</v>
      </c>
      <c r="AB5" s="184">
        <f t="shared" si="22"/>
        <v>1730.56</v>
      </c>
      <c r="AC5" s="184">
        <f t="shared" si="23"/>
        <v>1730.56</v>
      </c>
      <c r="AD5" s="184">
        <f t="shared" si="24"/>
        <v>1730.56</v>
      </c>
      <c r="AE5" s="184">
        <f t="shared" si="25"/>
        <v>1730.56</v>
      </c>
      <c r="AF5" s="184">
        <f t="shared" si="26"/>
        <v>1730.56</v>
      </c>
      <c r="AG5" s="184">
        <f t="shared" si="27"/>
        <v>1730.56</v>
      </c>
      <c r="AH5" s="184">
        <f t="shared" si="28"/>
        <v>1730.56</v>
      </c>
      <c r="AI5" s="184">
        <f t="shared" si="29"/>
        <v>1730.56</v>
      </c>
      <c r="AJ5" s="184">
        <f t="shared" si="30"/>
        <v>1730.56</v>
      </c>
      <c r="AK5" s="184">
        <f t="shared" si="31"/>
        <v>1730.56</v>
      </c>
      <c r="AL5" s="184">
        <f>AK5*(1+Assumptions!$E$7)</f>
        <v>1799.7824000000001</v>
      </c>
      <c r="AM5" s="184">
        <f t="shared" si="32"/>
        <v>1799.7824000000001</v>
      </c>
      <c r="AN5" s="184">
        <f t="shared" si="33"/>
        <v>1799.7824000000001</v>
      </c>
      <c r="AO5" s="184">
        <f t="shared" si="34"/>
        <v>1799.7824000000001</v>
      </c>
      <c r="AP5" s="184">
        <f t="shared" si="35"/>
        <v>1799.7824000000001</v>
      </c>
      <c r="AQ5" s="184">
        <f t="shared" si="36"/>
        <v>1799.7824000000001</v>
      </c>
      <c r="AR5" s="184">
        <f t="shared" si="37"/>
        <v>1799.7824000000001</v>
      </c>
      <c r="AS5" s="184">
        <f t="shared" si="38"/>
        <v>1799.7824000000001</v>
      </c>
      <c r="AT5" s="184">
        <f t="shared" si="39"/>
        <v>1799.7824000000001</v>
      </c>
      <c r="AU5" s="184">
        <f t="shared" si="40"/>
        <v>1799.7824000000001</v>
      </c>
      <c r="AV5" s="184">
        <f t="shared" si="41"/>
        <v>1799.7824000000001</v>
      </c>
      <c r="AW5" s="184">
        <f t="shared" si="42"/>
        <v>1799.7824000000001</v>
      </c>
      <c r="AX5" s="184">
        <f>AW5*(1+Assumptions!$F$7)</f>
        <v>1871.7736960000002</v>
      </c>
      <c r="AY5" s="184">
        <f t="shared" si="43"/>
        <v>1871.7736960000002</v>
      </c>
      <c r="AZ5" s="184">
        <f t="shared" si="44"/>
        <v>1871.7736960000002</v>
      </c>
      <c r="BA5" s="184">
        <f t="shared" si="45"/>
        <v>1871.7736960000002</v>
      </c>
      <c r="BB5" s="184">
        <f t="shared" si="46"/>
        <v>1871.7736960000002</v>
      </c>
      <c r="BC5" s="184">
        <f t="shared" si="47"/>
        <v>1871.7736960000002</v>
      </c>
      <c r="BD5" s="184">
        <f t="shared" si="48"/>
        <v>1871.7736960000002</v>
      </c>
      <c r="BE5" s="184">
        <f t="shared" si="49"/>
        <v>1871.7736960000002</v>
      </c>
      <c r="BF5" s="184">
        <f t="shared" si="50"/>
        <v>1871.7736960000002</v>
      </c>
      <c r="BG5" s="184">
        <f t="shared" si="51"/>
        <v>1871.7736960000002</v>
      </c>
      <c r="BH5" s="184">
        <f t="shared" si="52"/>
        <v>1871.7736960000002</v>
      </c>
      <c r="BI5" s="184">
        <f t="shared" si="53"/>
        <v>1871.7736960000002</v>
      </c>
    </row>
    <row r="6" spans="1:61" x14ac:dyDescent="0.6">
      <c r="A6" s="56" t="str">
        <f>Assumptions!A72</f>
        <v>Insurance</v>
      </c>
      <c r="B6" s="184">
        <f>Assumptions!B72</f>
        <v>500</v>
      </c>
      <c r="C6" s="184">
        <f t="shared" ref="C6" si="55">B6</f>
        <v>500</v>
      </c>
      <c r="D6" s="184">
        <f t="shared" ref="D6" si="56">C6</f>
        <v>500</v>
      </c>
      <c r="E6" s="184">
        <f t="shared" ref="E6" si="57">D6</f>
        <v>500</v>
      </c>
      <c r="F6" s="184">
        <f t="shared" ref="F6" si="58">E6</f>
        <v>500</v>
      </c>
      <c r="G6" s="184">
        <f t="shared" ref="G6" si="59">F6</f>
        <v>500</v>
      </c>
      <c r="H6" s="184">
        <f t="shared" ref="H6" si="60">G6</f>
        <v>500</v>
      </c>
      <c r="I6" s="184">
        <f t="shared" ref="I6" si="61">H6</f>
        <v>500</v>
      </c>
      <c r="J6" s="184">
        <f t="shared" ref="J6" si="62">I6</f>
        <v>500</v>
      </c>
      <c r="K6" s="184">
        <f t="shared" ref="K6" si="63">J6</f>
        <v>500</v>
      </c>
      <c r="L6" s="184">
        <f t="shared" ref="L6" si="64">K6</f>
        <v>500</v>
      </c>
      <c r="M6" s="184">
        <f t="shared" ref="M6" si="65">L6</f>
        <v>500</v>
      </c>
      <c r="N6" s="184">
        <f>M6*(1+Assumptions!$C$7)</f>
        <v>520</v>
      </c>
      <c r="O6" s="184">
        <f t="shared" ref="O6" si="66">N6</f>
        <v>520</v>
      </c>
      <c r="P6" s="184">
        <f t="shared" ref="P6" si="67">O6</f>
        <v>520</v>
      </c>
      <c r="Q6" s="184">
        <f t="shared" ref="Q6" si="68">P6</f>
        <v>520</v>
      </c>
      <c r="R6" s="184">
        <f t="shared" ref="R6" si="69">Q6</f>
        <v>520</v>
      </c>
      <c r="S6" s="184">
        <f t="shared" ref="S6" si="70">R6</f>
        <v>520</v>
      </c>
      <c r="T6" s="184">
        <f t="shared" ref="T6" si="71">S6</f>
        <v>520</v>
      </c>
      <c r="U6" s="184">
        <f t="shared" ref="U6" si="72">T6</f>
        <v>520</v>
      </c>
      <c r="V6" s="184">
        <f t="shared" ref="V6" si="73">U6</f>
        <v>520</v>
      </c>
      <c r="W6" s="184">
        <f t="shared" ref="W6" si="74">V6</f>
        <v>520</v>
      </c>
      <c r="X6" s="184">
        <f t="shared" ref="X6" si="75">W6</f>
        <v>520</v>
      </c>
      <c r="Y6" s="184">
        <f t="shared" ref="Y6" si="76">X6</f>
        <v>520</v>
      </c>
      <c r="Z6" s="184">
        <f>Y6*(1+Assumptions!$D$7)</f>
        <v>540.80000000000007</v>
      </c>
      <c r="AA6" s="184">
        <f t="shared" ref="AA6" si="77">Z6</f>
        <v>540.80000000000007</v>
      </c>
      <c r="AB6" s="184">
        <f t="shared" ref="AB6" si="78">AA6</f>
        <v>540.80000000000007</v>
      </c>
      <c r="AC6" s="184">
        <f t="shared" ref="AC6" si="79">AB6</f>
        <v>540.80000000000007</v>
      </c>
      <c r="AD6" s="184">
        <f t="shared" ref="AD6" si="80">AC6</f>
        <v>540.80000000000007</v>
      </c>
      <c r="AE6" s="184">
        <f t="shared" ref="AE6" si="81">AD6</f>
        <v>540.80000000000007</v>
      </c>
      <c r="AF6" s="184">
        <f t="shared" ref="AF6" si="82">AE6</f>
        <v>540.80000000000007</v>
      </c>
      <c r="AG6" s="184">
        <f t="shared" ref="AG6" si="83">AF6</f>
        <v>540.80000000000007</v>
      </c>
      <c r="AH6" s="184">
        <f t="shared" ref="AH6" si="84">AG6</f>
        <v>540.80000000000007</v>
      </c>
      <c r="AI6" s="184">
        <f t="shared" ref="AI6" si="85">AH6</f>
        <v>540.80000000000007</v>
      </c>
      <c r="AJ6" s="184">
        <f t="shared" ref="AJ6" si="86">AI6</f>
        <v>540.80000000000007</v>
      </c>
      <c r="AK6" s="184">
        <f t="shared" ref="AK6" si="87">AJ6</f>
        <v>540.80000000000007</v>
      </c>
      <c r="AL6" s="184">
        <f>AK6*(1+Assumptions!$E$7)</f>
        <v>562.43200000000013</v>
      </c>
      <c r="AM6" s="184">
        <f t="shared" ref="AM6" si="88">AL6</f>
        <v>562.43200000000013</v>
      </c>
      <c r="AN6" s="184">
        <f t="shared" ref="AN6" si="89">AM6</f>
        <v>562.43200000000013</v>
      </c>
      <c r="AO6" s="184">
        <f t="shared" ref="AO6" si="90">AN6</f>
        <v>562.43200000000013</v>
      </c>
      <c r="AP6" s="184">
        <f t="shared" ref="AP6" si="91">AO6</f>
        <v>562.43200000000013</v>
      </c>
      <c r="AQ6" s="184">
        <f t="shared" ref="AQ6" si="92">AP6</f>
        <v>562.43200000000013</v>
      </c>
      <c r="AR6" s="184">
        <f t="shared" ref="AR6" si="93">AQ6</f>
        <v>562.43200000000013</v>
      </c>
      <c r="AS6" s="184">
        <f t="shared" ref="AS6" si="94">AR6</f>
        <v>562.43200000000013</v>
      </c>
      <c r="AT6" s="184">
        <f t="shared" ref="AT6" si="95">AS6</f>
        <v>562.43200000000013</v>
      </c>
      <c r="AU6" s="184">
        <f t="shared" ref="AU6" si="96">AT6</f>
        <v>562.43200000000013</v>
      </c>
      <c r="AV6" s="184">
        <f t="shared" ref="AV6" si="97">AU6</f>
        <v>562.43200000000013</v>
      </c>
      <c r="AW6" s="184">
        <f t="shared" ref="AW6" si="98">AV6</f>
        <v>562.43200000000013</v>
      </c>
      <c r="AX6" s="184">
        <f>AW6*(1+Assumptions!$F$7)</f>
        <v>584.92928000000018</v>
      </c>
      <c r="AY6" s="184">
        <f t="shared" ref="AY6" si="99">AX6</f>
        <v>584.92928000000018</v>
      </c>
      <c r="AZ6" s="184">
        <f t="shared" ref="AZ6" si="100">AY6</f>
        <v>584.92928000000018</v>
      </c>
      <c r="BA6" s="184">
        <f t="shared" ref="BA6" si="101">AZ6</f>
        <v>584.92928000000018</v>
      </c>
      <c r="BB6" s="184">
        <f t="shared" ref="BB6" si="102">BA6</f>
        <v>584.92928000000018</v>
      </c>
      <c r="BC6" s="184">
        <f t="shared" ref="BC6" si="103">BB6</f>
        <v>584.92928000000018</v>
      </c>
      <c r="BD6" s="184">
        <f t="shared" ref="BD6" si="104">BC6</f>
        <v>584.92928000000018</v>
      </c>
      <c r="BE6" s="184">
        <f t="shared" ref="BE6" si="105">BD6</f>
        <v>584.92928000000018</v>
      </c>
      <c r="BF6" s="184">
        <f t="shared" ref="BF6" si="106">BE6</f>
        <v>584.92928000000018</v>
      </c>
      <c r="BG6" s="184">
        <f t="shared" ref="BG6" si="107">BF6</f>
        <v>584.92928000000018</v>
      </c>
      <c r="BH6" s="184">
        <f t="shared" ref="BH6" si="108">BG6</f>
        <v>584.92928000000018</v>
      </c>
      <c r="BI6" s="184">
        <f t="shared" ref="BI6" si="109">BH6</f>
        <v>584.92928000000018</v>
      </c>
    </row>
    <row r="7" spans="1:61" x14ac:dyDescent="0.6">
      <c r="A7" s="56" t="str">
        <f>Assumptions!A73</f>
        <v>Marketing &amp; Advertising</v>
      </c>
      <c r="B7" s="184">
        <f>Assumptions!B73</f>
        <v>350</v>
      </c>
      <c r="C7" s="184">
        <f t="shared" ref="C7:C12" si="110">B7</f>
        <v>350</v>
      </c>
      <c r="D7" s="184">
        <f t="shared" ref="D7:D12" si="111">C7</f>
        <v>350</v>
      </c>
      <c r="E7" s="184">
        <f t="shared" ref="E7:E12" si="112">D7</f>
        <v>350</v>
      </c>
      <c r="F7" s="184">
        <f t="shared" ref="F7:F12" si="113">E7</f>
        <v>350</v>
      </c>
      <c r="G7" s="184">
        <f t="shared" ref="G7:G12" si="114">F7</f>
        <v>350</v>
      </c>
      <c r="H7" s="184">
        <f t="shared" ref="H7:H12" si="115">G7</f>
        <v>350</v>
      </c>
      <c r="I7" s="184">
        <f t="shared" ref="I7:I12" si="116">H7</f>
        <v>350</v>
      </c>
      <c r="J7" s="184">
        <f t="shared" ref="J7:J12" si="117">I7</f>
        <v>350</v>
      </c>
      <c r="K7" s="184">
        <f t="shared" ref="K7:K12" si="118">J7</f>
        <v>350</v>
      </c>
      <c r="L7" s="184">
        <f t="shared" ref="L7:L12" si="119">K7</f>
        <v>350</v>
      </c>
      <c r="M7" s="184">
        <f t="shared" ref="M7:M12" si="120">L7</f>
        <v>350</v>
      </c>
      <c r="N7" s="184">
        <f>M7*(1+Assumptions!$C$6)</f>
        <v>364</v>
      </c>
      <c r="O7" s="184">
        <f t="shared" ref="O7:O12" si="121">N7</f>
        <v>364</v>
      </c>
      <c r="P7" s="184">
        <f t="shared" ref="P7:P12" si="122">O7</f>
        <v>364</v>
      </c>
      <c r="Q7" s="184">
        <f t="shared" ref="Q7:Q12" si="123">P7</f>
        <v>364</v>
      </c>
      <c r="R7" s="184">
        <f t="shared" ref="R7:R12" si="124">Q7</f>
        <v>364</v>
      </c>
      <c r="S7" s="184">
        <f t="shared" ref="S7:S12" si="125">R7</f>
        <v>364</v>
      </c>
      <c r="T7" s="184">
        <f t="shared" ref="T7:T12" si="126">S7</f>
        <v>364</v>
      </c>
      <c r="U7" s="184">
        <f t="shared" ref="U7:U12" si="127">T7</f>
        <v>364</v>
      </c>
      <c r="V7" s="184">
        <f t="shared" ref="V7:V12" si="128">U7</f>
        <v>364</v>
      </c>
      <c r="W7" s="184">
        <f t="shared" ref="W7:W12" si="129">V7</f>
        <v>364</v>
      </c>
      <c r="X7" s="184">
        <f t="shared" ref="X7:X12" si="130">W7</f>
        <v>364</v>
      </c>
      <c r="Y7" s="184">
        <f t="shared" ref="Y7:Y12" si="131">X7</f>
        <v>364</v>
      </c>
      <c r="Z7" s="184">
        <f>Y7*(1+Assumptions!$D$6)</f>
        <v>378.56</v>
      </c>
      <c r="AA7" s="184">
        <f t="shared" ref="AA7:AA12" si="132">Z7</f>
        <v>378.56</v>
      </c>
      <c r="AB7" s="184">
        <f t="shared" ref="AB7:AB12" si="133">AA7</f>
        <v>378.56</v>
      </c>
      <c r="AC7" s="184">
        <f t="shared" ref="AC7:AC12" si="134">AB7</f>
        <v>378.56</v>
      </c>
      <c r="AD7" s="184">
        <f t="shared" ref="AD7:AD12" si="135">AC7</f>
        <v>378.56</v>
      </c>
      <c r="AE7" s="184">
        <f t="shared" ref="AE7:AE12" si="136">AD7</f>
        <v>378.56</v>
      </c>
      <c r="AF7" s="184">
        <f t="shared" ref="AF7:AF12" si="137">AE7</f>
        <v>378.56</v>
      </c>
      <c r="AG7" s="184">
        <f t="shared" ref="AG7:AG12" si="138">AF7</f>
        <v>378.56</v>
      </c>
      <c r="AH7" s="184">
        <f t="shared" ref="AH7:AH12" si="139">AG7</f>
        <v>378.56</v>
      </c>
      <c r="AI7" s="184">
        <f t="shared" ref="AI7:AI12" si="140">AH7</f>
        <v>378.56</v>
      </c>
      <c r="AJ7" s="184">
        <f t="shared" ref="AJ7:AJ12" si="141">AI7</f>
        <v>378.56</v>
      </c>
      <c r="AK7" s="184">
        <f t="shared" ref="AK7:AK12" si="142">AJ7</f>
        <v>378.56</v>
      </c>
      <c r="AL7" s="184">
        <f>AK7*(1+Assumptions!$E$6)</f>
        <v>393.70240000000001</v>
      </c>
      <c r="AM7" s="184">
        <f t="shared" ref="AM7:AM12" si="143">AL7</f>
        <v>393.70240000000001</v>
      </c>
      <c r="AN7" s="184">
        <f t="shared" ref="AN7:AN12" si="144">AM7</f>
        <v>393.70240000000001</v>
      </c>
      <c r="AO7" s="184">
        <f t="shared" ref="AO7:AO12" si="145">AN7</f>
        <v>393.70240000000001</v>
      </c>
      <c r="AP7" s="184">
        <f t="shared" ref="AP7:AP12" si="146">AO7</f>
        <v>393.70240000000001</v>
      </c>
      <c r="AQ7" s="184">
        <f t="shared" ref="AQ7:AQ12" si="147">AP7</f>
        <v>393.70240000000001</v>
      </c>
      <c r="AR7" s="184">
        <f t="shared" ref="AR7:AR12" si="148">AQ7</f>
        <v>393.70240000000001</v>
      </c>
      <c r="AS7" s="184">
        <f t="shared" ref="AS7:AS12" si="149">AR7</f>
        <v>393.70240000000001</v>
      </c>
      <c r="AT7" s="184">
        <f t="shared" ref="AT7:AT12" si="150">AS7</f>
        <v>393.70240000000001</v>
      </c>
      <c r="AU7" s="184">
        <f t="shared" ref="AU7:AU12" si="151">AT7</f>
        <v>393.70240000000001</v>
      </c>
      <c r="AV7" s="184">
        <f t="shared" ref="AV7:AV12" si="152">AU7</f>
        <v>393.70240000000001</v>
      </c>
      <c r="AW7" s="184">
        <f t="shared" ref="AW7:AW12" si="153">AV7</f>
        <v>393.70240000000001</v>
      </c>
      <c r="AX7" s="184">
        <f>AW7*(1+Assumptions!$F$6)</f>
        <v>409.45049600000004</v>
      </c>
      <c r="AY7" s="184">
        <f t="shared" ref="AY7:AY12" si="154">AX7</f>
        <v>409.45049600000004</v>
      </c>
      <c r="AZ7" s="184">
        <f t="shared" ref="AZ7:AZ12" si="155">AY7</f>
        <v>409.45049600000004</v>
      </c>
      <c r="BA7" s="184">
        <f t="shared" ref="BA7:BA12" si="156">AZ7</f>
        <v>409.45049600000004</v>
      </c>
      <c r="BB7" s="184">
        <f t="shared" ref="BB7:BB12" si="157">BA7</f>
        <v>409.45049600000004</v>
      </c>
      <c r="BC7" s="184">
        <f t="shared" ref="BC7:BC12" si="158">BB7</f>
        <v>409.45049600000004</v>
      </c>
      <c r="BD7" s="184">
        <f t="shared" ref="BD7:BD12" si="159">BC7</f>
        <v>409.45049600000004</v>
      </c>
      <c r="BE7" s="184">
        <f t="shared" ref="BE7:BE12" si="160">BD7</f>
        <v>409.45049600000004</v>
      </c>
      <c r="BF7" s="184">
        <f t="shared" ref="BF7:BF12" si="161">BE7</f>
        <v>409.45049600000004</v>
      </c>
      <c r="BG7" s="184">
        <f t="shared" ref="BG7:BG12" si="162">BF7</f>
        <v>409.45049600000004</v>
      </c>
      <c r="BH7" s="184">
        <f t="shared" ref="BH7:BH12" si="163">BG7</f>
        <v>409.45049600000004</v>
      </c>
      <c r="BI7" s="184">
        <f t="shared" ref="BI7:BI12" si="164">BH7</f>
        <v>409.45049600000004</v>
      </c>
    </row>
    <row r="8" spans="1:61" x14ac:dyDescent="0.6">
      <c r="A8" s="56" t="str">
        <f>Assumptions!A74</f>
        <v>Supplies</v>
      </c>
      <c r="B8" s="184">
        <f>Assumptions!B74</f>
        <v>450</v>
      </c>
      <c r="C8" s="184">
        <f t="shared" si="110"/>
        <v>450</v>
      </c>
      <c r="D8" s="184">
        <f t="shared" si="111"/>
        <v>450</v>
      </c>
      <c r="E8" s="184">
        <f t="shared" si="112"/>
        <v>450</v>
      </c>
      <c r="F8" s="184">
        <f t="shared" si="113"/>
        <v>450</v>
      </c>
      <c r="G8" s="184">
        <f t="shared" si="114"/>
        <v>450</v>
      </c>
      <c r="H8" s="184">
        <f t="shared" si="115"/>
        <v>450</v>
      </c>
      <c r="I8" s="184">
        <f t="shared" si="116"/>
        <v>450</v>
      </c>
      <c r="J8" s="184">
        <f t="shared" si="117"/>
        <v>450</v>
      </c>
      <c r="K8" s="184">
        <f t="shared" si="118"/>
        <v>450</v>
      </c>
      <c r="L8" s="184">
        <f t="shared" si="119"/>
        <v>450</v>
      </c>
      <c r="M8" s="184">
        <f t="shared" si="120"/>
        <v>450</v>
      </c>
      <c r="N8" s="184">
        <f>M8*(1+Assumptions!$C$7)</f>
        <v>468</v>
      </c>
      <c r="O8" s="184">
        <f t="shared" si="121"/>
        <v>468</v>
      </c>
      <c r="P8" s="184">
        <f t="shared" si="122"/>
        <v>468</v>
      </c>
      <c r="Q8" s="184">
        <f t="shared" si="123"/>
        <v>468</v>
      </c>
      <c r="R8" s="184">
        <f t="shared" si="124"/>
        <v>468</v>
      </c>
      <c r="S8" s="184">
        <f t="shared" si="125"/>
        <v>468</v>
      </c>
      <c r="T8" s="184">
        <f t="shared" si="126"/>
        <v>468</v>
      </c>
      <c r="U8" s="184">
        <f t="shared" si="127"/>
        <v>468</v>
      </c>
      <c r="V8" s="184">
        <f t="shared" si="128"/>
        <v>468</v>
      </c>
      <c r="W8" s="184">
        <f t="shared" si="129"/>
        <v>468</v>
      </c>
      <c r="X8" s="184">
        <f t="shared" si="130"/>
        <v>468</v>
      </c>
      <c r="Y8" s="184">
        <f t="shared" si="131"/>
        <v>468</v>
      </c>
      <c r="Z8" s="184">
        <f>Y8*(1+Assumptions!$D$7)</f>
        <v>486.72</v>
      </c>
      <c r="AA8" s="184">
        <f t="shared" si="132"/>
        <v>486.72</v>
      </c>
      <c r="AB8" s="184">
        <f t="shared" si="133"/>
        <v>486.72</v>
      </c>
      <c r="AC8" s="184">
        <f t="shared" si="134"/>
        <v>486.72</v>
      </c>
      <c r="AD8" s="184">
        <f t="shared" si="135"/>
        <v>486.72</v>
      </c>
      <c r="AE8" s="184">
        <f t="shared" si="136"/>
        <v>486.72</v>
      </c>
      <c r="AF8" s="184">
        <f t="shared" si="137"/>
        <v>486.72</v>
      </c>
      <c r="AG8" s="184">
        <f t="shared" si="138"/>
        <v>486.72</v>
      </c>
      <c r="AH8" s="184">
        <f t="shared" si="139"/>
        <v>486.72</v>
      </c>
      <c r="AI8" s="184">
        <f t="shared" si="140"/>
        <v>486.72</v>
      </c>
      <c r="AJ8" s="184">
        <f t="shared" si="141"/>
        <v>486.72</v>
      </c>
      <c r="AK8" s="184">
        <f t="shared" si="142"/>
        <v>486.72</v>
      </c>
      <c r="AL8" s="184">
        <f>AK8*(1+Assumptions!$E$7)</f>
        <v>506.18880000000007</v>
      </c>
      <c r="AM8" s="184">
        <f t="shared" si="143"/>
        <v>506.18880000000007</v>
      </c>
      <c r="AN8" s="184">
        <f t="shared" si="144"/>
        <v>506.18880000000007</v>
      </c>
      <c r="AO8" s="184">
        <f t="shared" si="145"/>
        <v>506.18880000000007</v>
      </c>
      <c r="AP8" s="184">
        <f t="shared" si="146"/>
        <v>506.18880000000007</v>
      </c>
      <c r="AQ8" s="184">
        <f t="shared" si="147"/>
        <v>506.18880000000007</v>
      </c>
      <c r="AR8" s="184">
        <f t="shared" si="148"/>
        <v>506.18880000000007</v>
      </c>
      <c r="AS8" s="184">
        <f t="shared" si="149"/>
        <v>506.18880000000007</v>
      </c>
      <c r="AT8" s="184">
        <f t="shared" si="150"/>
        <v>506.18880000000007</v>
      </c>
      <c r="AU8" s="184">
        <f t="shared" si="151"/>
        <v>506.18880000000007</v>
      </c>
      <c r="AV8" s="184">
        <f t="shared" si="152"/>
        <v>506.18880000000007</v>
      </c>
      <c r="AW8" s="184">
        <f t="shared" si="153"/>
        <v>506.18880000000007</v>
      </c>
      <c r="AX8" s="184">
        <f>AW8*(1+Assumptions!$F$7)</f>
        <v>526.43635200000006</v>
      </c>
      <c r="AY8" s="184">
        <f t="shared" si="154"/>
        <v>526.43635200000006</v>
      </c>
      <c r="AZ8" s="184">
        <f t="shared" si="155"/>
        <v>526.43635200000006</v>
      </c>
      <c r="BA8" s="184">
        <f t="shared" si="156"/>
        <v>526.43635200000006</v>
      </c>
      <c r="BB8" s="184">
        <f t="shared" si="157"/>
        <v>526.43635200000006</v>
      </c>
      <c r="BC8" s="184">
        <f t="shared" si="158"/>
        <v>526.43635200000006</v>
      </c>
      <c r="BD8" s="184">
        <f t="shared" si="159"/>
        <v>526.43635200000006</v>
      </c>
      <c r="BE8" s="184">
        <f t="shared" si="160"/>
        <v>526.43635200000006</v>
      </c>
      <c r="BF8" s="184">
        <f t="shared" si="161"/>
        <v>526.43635200000006</v>
      </c>
      <c r="BG8" s="184">
        <f t="shared" si="162"/>
        <v>526.43635200000006</v>
      </c>
      <c r="BH8" s="184">
        <f t="shared" si="163"/>
        <v>526.43635200000006</v>
      </c>
      <c r="BI8" s="184">
        <f t="shared" si="164"/>
        <v>526.43635200000006</v>
      </c>
    </row>
    <row r="9" spans="1:61" x14ac:dyDescent="0.6">
      <c r="A9" s="56" t="str">
        <f>Assumptions!A75</f>
        <v>Maintenance &amp; Repairs</v>
      </c>
      <c r="B9" s="184">
        <f>Assumptions!B75</f>
        <v>600</v>
      </c>
      <c r="C9" s="184">
        <f t="shared" si="110"/>
        <v>600</v>
      </c>
      <c r="D9" s="184">
        <f t="shared" si="111"/>
        <v>600</v>
      </c>
      <c r="E9" s="184">
        <f t="shared" si="112"/>
        <v>600</v>
      </c>
      <c r="F9" s="184">
        <f t="shared" si="113"/>
        <v>600</v>
      </c>
      <c r="G9" s="184">
        <f t="shared" si="114"/>
        <v>600</v>
      </c>
      <c r="H9" s="184">
        <f t="shared" si="115"/>
        <v>600</v>
      </c>
      <c r="I9" s="184">
        <f t="shared" si="116"/>
        <v>600</v>
      </c>
      <c r="J9" s="184">
        <f t="shared" si="117"/>
        <v>600</v>
      </c>
      <c r="K9" s="184">
        <f t="shared" si="118"/>
        <v>600</v>
      </c>
      <c r="L9" s="184">
        <f t="shared" si="119"/>
        <v>600</v>
      </c>
      <c r="M9" s="184">
        <f t="shared" si="120"/>
        <v>600</v>
      </c>
      <c r="N9" s="184">
        <f>M9*(1+Assumptions!$C$7)</f>
        <v>624</v>
      </c>
      <c r="O9" s="184">
        <f t="shared" si="121"/>
        <v>624</v>
      </c>
      <c r="P9" s="184">
        <f t="shared" si="122"/>
        <v>624</v>
      </c>
      <c r="Q9" s="184">
        <f t="shared" si="123"/>
        <v>624</v>
      </c>
      <c r="R9" s="184">
        <f t="shared" si="124"/>
        <v>624</v>
      </c>
      <c r="S9" s="184">
        <f t="shared" si="125"/>
        <v>624</v>
      </c>
      <c r="T9" s="184">
        <f t="shared" si="126"/>
        <v>624</v>
      </c>
      <c r="U9" s="184">
        <f t="shared" si="127"/>
        <v>624</v>
      </c>
      <c r="V9" s="184">
        <f t="shared" si="128"/>
        <v>624</v>
      </c>
      <c r="W9" s="184">
        <f t="shared" si="129"/>
        <v>624</v>
      </c>
      <c r="X9" s="184">
        <f t="shared" si="130"/>
        <v>624</v>
      </c>
      <c r="Y9" s="184">
        <f t="shared" si="131"/>
        <v>624</v>
      </c>
      <c r="Z9" s="184">
        <f>Y9*(1+Assumptions!$D$7)</f>
        <v>648.96</v>
      </c>
      <c r="AA9" s="184">
        <f t="shared" si="132"/>
        <v>648.96</v>
      </c>
      <c r="AB9" s="184">
        <f t="shared" si="133"/>
        <v>648.96</v>
      </c>
      <c r="AC9" s="184">
        <f t="shared" si="134"/>
        <v>648.96</v>
      </c>
      <c r="AD9" s="184">
        <f t="shared" si="135"/>
        <v>648.96</v>
      </c>
      <c r="AE9" s="184">
        <f t="shared" si="136"/>
        <v>648.96</v>
      </c>
      <c r="AF9" s="184">
        <f t="shared" si="137"/>
        <v>648.96</v>
      </c>
      <c r="AG9" s="184">
        <f t="shared" si="138"/>
        <v>648.96</v>
      </c>
      <c r="AH9" s="184">
        <f t="shared" si="139"/>
        <v>648.96</v>
      </c>
      <c r="AI9" s="184">
        <f t="shared" si="140"/>
        <v>648.96</v>
      </c>
      <c r="AJ9" s="184">
        <f t="shared" si="141"/>
        <v>648.96</v>
      </c>
      <c r="AK9" s="184">
        <f t="shared" si="142"/>
        <v>648.96</v>
      </c>
      <c r="AL9" s="184">
        <f>AK9*(1+Assumptions!$E$7)</f>
        <v>674.91840000000002</v>
      </c>
      <c r="AM9" s="184">
        <f t="shared" si="143"/>
        <v>674.91840000000002</v>
      </c>
      <c r="AN9" s="184">
        <f t="shared" si="144"/>
        <v>674.91840000000002</v>
      </c>
      <c r="AO9" s="184">
        <f t="shared" si="145"/>
        <v>674.91840000000002</v>
      </c>
      <c r="AP9" s="184">
        <f t="shared" si="146"/>
        <v>674.91840000000002</v>
      </c>
      <c r="AQ9" s="184">
        <f t="shared" si="147"/>
        <v>674.91840000000002</v>
      </c>
      <c r="AR9" s="184">
        <f t="shared" si="148"/>
        <v>674.91840000000002</v>
      </c>
      <c r="AS9" s="184">
        <f t="shared" si="149"/>
        <v>674.91840000000002</v>
      </c>
      <c r="AT9" s="184">
        <f t="shared" si="150"/>
        <v>674.91840000000002</v>
      </c>
      <c r="AU9" s="184">
        <f t="shared" si="151"/>
        <v>674.91840000000002</v>
      </c>
      <c r="AV9" s="184">
        <f t="shared" si="152"/>
        <v>674.91840000000002</v>
      </c>
      <c r="AW9" s="184">
        <f t="shared" si="153"/>
        <v>674.91840000000002</v>
      </c>
      <c r="AX9" s="184">
        <f>AW9*(1+Assumptions!$F$7)</f>
        <v>701.91513600000008</v>
      </c>
      <c r="AY9" s="184">
        <f t="shared" si="154"/>
        <v>701.91513600000008</v>
      </c>
      <c r="AZ9" s="184">
        <f t="shared" si="155"/>
        <v>701.91513600000008</v>
      </c>
      <c r="BA9" s="184">
        <f t="shared" si="156"/>
        <v>701.91513600000008</v>
      </c>
      <c r="BB9" s="184">
        <f t="shared" si="157"/>
        <v>701.91513600000008</v>
      </c>
      <c r="BC9" s="184">
        <f t="shared" si="158"/>
        <v>701.91513600000008</v>
      </c>
      <c r="BD9" s="184">
        <f t="shared" si="159"/>
        <v>701.91513600000008</v>
      </c>
      <c r="BE9" s="184">
        <f t="shared" si="160"/>
        <v>701.91513600000008</v>
      </c>
      <c r="BF9" s="184">
        <f t="shared" si="161"/>
        <v>701.91513600000008</v>
      </c>
      <c r="BG9" s="184">
        <f t="shared" si="162"/>
        <v>701.91513600000008</v>
      </c>
      <c r="BH9" s="184">
        <f t="shared" si="163"/>
        <v>701.91513600000008</v>
      </c>
      <c r="BI9" s="184">
        <f t="shared" si="164"/>
        <v>701.91513600000008</v>
      </c>
    </row>
    <row r="10" spans="1:61" x14ac:dyDescent="0.6">
      <c r="A10" s="56" t="str">
        <f>Assumptions!A76</f>
        <v>Point-of-Sale</v>
      </c>
      <c r="B10" s="184">
        <f>Assumptions!B76</f>
        <v>200</v>
      </c>
      <c r="C10" s="184">
        <f t="shared" si="110"/>
        <v>200</v>
      </c>
      <c r="D10" s="184">
        <f t="shared" si="111"/>
        <v>200</v>
      </c>
      <c r="E10" s="184">
        <f t="shared" si="112"/>
        <v>200</v>
      </c>
      <c r="F10" s="184">
        <f t="shared" si="113"/>
        <v>200</v>
      </c>
      <c r="G10" s="184">
        <f t="shared" si="114"/>
        <v>200</v>
      </c>
      <c r="H10" s="184">
        <f t="shared" si="115"/>
        <v>200</v>
      </c>
      <c r="I10" s="184">
        <f t="shared" si="116"/>
        <v>200</v>
      </c>
      <c r="J10" s="184">
        <f t="shared" si="117"/>
        <v>200</v>
      </c>
      <c r="K10" s="184">
        <f t="shared" si="118"/>
        <v>200</v>
      </c>
      <c r="L10" s="184">
        <f t="shared" si="119"/>
        <v>200</v>
      </c>
      <c r="M10" s="184">
        <f t="shared" si="120"/>
        <v>200</v>
      </c>
      <c r="N10" s="184">
        <f>M10*(1+Assumptions!$C$7)</f>
        <v>208</v>
      </c>
      <c r="O10" s="184">
        <f t="shared" si="121"/>
        <v>208</v>
      </c>
      <c r="P10" s="184">
        <f t="shared" si="122"/>
        <v>208</v>
      </c>
      <c r="Q10" s="184">
        <f t="shared" si="123"/>
        <v>208</v>
      </c>
      <c r="R10" s="184">
        <f t="shared" si="124"/>
        <v>208</v>
      </c>
      <c r="S10" s="184">
        <f t="shared" si="125"/>
        <v>208</v>
      </c>
      <c r="T10" s="184">
        <f t="shared" si="126"/>
        <v>208</v>
      </c>
      <c r="U10" s="184">
        <f t="shared" si="127"/>
        <v>208</v>
      </c>
      <c r="V10" s="184">
        <f t="shared" si="128"/>
        <v>208</v>
      </c>
      <c r="W10" s="184">
        <f t="shared" si="129"/>
        <v>208</v>
      </c>
      <c r="X10" s="184">
        <f t="shared" si="130"/>
        <v>208</v>
      </c>
      <c r="Y10" s="184">
        <f t="shared" si="131"/>
        <v>208</v>
      </c>
      <c r="Z10" s="184">
        <f>Y10*(1+Assumptions!$D$7)</f>
        <v>216.32</v>
      </c>
      <c r="AA10" s="184">
        <f t="shared" si="132"/>
        <v>216.32</v>
      </c>
      <c r="AB10" s="184">
        <f t="shared" si="133"/>
        <v>216.32</v>
      </c>
      <c r="AC10" s="184">
        <f t="shared" si="134"/>
        <v>216.32</v>
      </c>
      <c r="AD10" s="184">
        <f t="shared" si="135"/>
        <v>216.32</v>
      </c>
      <c r="AE10" s="184">
        <f t="shared" si="136"/>
        <v>216.32</v>
      </c>
      <c r="AF10" s="184">
        <f t="shared" si="137"/>
        <v>216.32</v>
      </c>
      <c r="AG10" s="184">
        <f t="shared" si="138"/>
        <v>216.32</v>
      </c>
      <c r="AH10" s="184">
        <f t="shared" si="139"/>
        <v>216.32</v>
      </c>
      <c r="AI10" s="184">
        <f t="shared" si="140"/>
        <v>216.32</v>
      </c>
      <c r="AJ10" s="184">
        <f t="shared" si="141"/>
        <v>216.32</v>
      </c>
      <c r="AK10" s="184">
        <f t="shared" si="142"/>
        <v>216.32</v>
      </c>
      <c r="AL10" s="184">
        <f>AK10*(1+Assumptions!$E$7)</f>
        <v>224.97280000000001</v>
      </c>
      <c r="AM10" s="184">
        <f t="shared" si="143"/>
        <v>224.97280000000001</v>
      </c>
      <c r="AN10" s="184">
        <f t="shared" si="144"/>
        <v>224.97280000000001</v>
      </c>
      <c r="AO10" s="184">
        <f t="shared" si="145"/>
        <v>224.97280000000001</v>
      </c>
      <c r="AP10" s="184">
        <f t="shared" si="146"/>
        <v>224.97280000000001</v>
      </c>
      <c r="AQ10" s="184">
        <f t="shared" si="147"/>
        <v>224.97280000000001</v>
      </c>
      <c r="AR10" s="184">
        <f t="shared" si="148"/>
        <v>224.97280000000001</v>
      </c>
      <c r="AS10" s="184">
        <f t="shared" si="149"/>
        <v>224.97280000000001</v>
      </c>
      <c r="AT10" s="184">
        <f t="shared" si="150"/>
        <v>224.97280000000001</v>
      </c>
      <c r="AU10" s="184">
        <f t="shared" si="151"/>
        <v>224.97280000000001</v>
      </c>
      <c r="AV10" s="184">
        <f t="shared" si="152"/>
        <v>224.97280000000001</v>
      </c>
      <c r="AW10" s="184">
        <f t="shared" si="153"/>
        <v>224.97280000000001</v>
      </c>
      <c r="AX10" s="184">
        <f>AW10*(1+Assumptions!$F$7)</f>
        <v>233.97171200000003</v>
      </c>
      <c r="AY10" s="184">
        <f t="shared" si="154"/>
        <v>233.97171200000003</v>
      </c>
      <c r="AZ10" s="184">
        <f t="shared" si="155"/>
        <v>233.97171200000003</v>
      </c>
      <c r="BA10" s="184">
        <f t="shared" si="156"/>
        <v>233.97171200000003</v>
      </c>
      <c r="BB10" s="184">
        <f t="shared" si="157"/>
        <v>233.97171200000003</v>
      </c>
      <c r="BC10" s="184">
        <f t="shared" si="158"/>
        <v>233.97171200000003</v>
      </c>
      <c r="BD10" s="184">
        <f t="shared" si="159"/>
        <v>233.97171200000003</v>
      </c>
      <c r="BE10" s="184">
        <f t="shared" si="160"/>
        <v>233.97171200000003</v>
      </c>
      <c r="BF10" s="184">
        <f t="shared" si="161"/>
        <v>233.97171200000003</v>
      </c>
      <c r="BG10" s="184">
        <f t="shared" si="162"/>
        <v>233.97171200000003</v>
      </c>
      <c r="BH10" s="184">
        <f t="shared" si="163"/>
        <v>233.97171200000003</v>
      </c>
      <c r="BI10" s="184">
        <f t="shared" si="164"/>
        <v>233.97171200000003</v>
      </c>
    </row>
    <row r="11" spans="1:61" x14ac:dyDescent="0.6">
      <c r="A11" s="56" t="str">
        <f>Assumptions!A77</f>
        <v>Delivery &amp; Packaging Supplies</v>
      </c>
      <c r="B11" s="184">
        <f>Assumptions!B77</f>
        <v>400</v>
      </c>
      <c r="C11" s="184">
        <f t="shared" ref="C11" si="165">B11</f>
        <v>400</v>
      </c>
      <c r="D11" s="184">
        <f t="shared" ref="D11" si="166">C11</f>
        <v>400</v>
      </c>
      <c r="E11" s="184">
        <f t="shared" ref="E11" si="167">D11</f>
        <v>400</v>
      </c>
      <c r="F11" s="184">
        <f t="shared" ref="F11" si="168">E11</f>
        <v>400</v>
      </c>
      <c r="G11" s="184">
        <f t="shared" ref="G11" si="169">F11</f>
        <v>400</v>
      </c>
      <c r="H11" s="184">
        <f t="shared" ref="H11" si="170">G11</f>
        <v>400</v>
      </c>
      <c r="I11" s="184">
        <f t="shared" ref="I11" si="171">H11</f>
        <v>400</v>
      </c>
      <c r="J11" s="184">
        <f t="shared" ref="J11" si="172">I11</f>
        <v>400</v>
      </c>
      <c r="K11" s="184">
        <f t="shared" ref="K11" si="173">J11</f>
        <v>400</v>
      </c>
      <c r="L11" s="184">
        <f t="shared" ref="L11" si="174">K11</f>
        <v>400</v>
      </c>
      <c r="M11" s="184">
        <f t="shared" ref="M11" si="175">L11</f>
        <v>400</v>
      </c>
      <c r="N11" s="184">
        <f>M11*(1+Assumptions!$C$7)</f>
        <v>416</v>
      </c>
      <c r="O11" s="184">
        <f t="shared" ref="O11" si="176">N11</f>
        <v>416</v>
      </c>
      <c r="P11" s="184">
        <f t="shared" ref="P11" si="177">O11</f>
        <v>416</v>
      </c>
      <c r="Q11" s="184">
        <f t="shared" ref="Q11" si="178">P11</f>
        <v>416</v>
      </c>
      <c r="R11" s="184">
        <f t="shared" ref="R11" si="179">Q11</f>
        <v>416</v>
      </c>
      <c r="S11" s="184">
        <f t="shared" ref="S11" si="180">R11</f>
        <v>416</v>
      </c>
      <c r="T11" s="184">
        <f t="shared" ref="T11" si="181">S11</f>
        <v>416</v>
      </c>
      <c r="U11" s="184">
        <f t="shared" ref="U11" si="182">T11</f>
        <v>416</v>
      </c>
      <c r="V11" s="184">
        <f t="shared" ref="V11" si="183">U11</f>
        <v>416</v>
      </c>
      <c r="W11" s="184">
        <f t="shared" ref="W11" si="184">V11</f>
        <v>416</v>
      </c>
      <c r="X11" s="184">
        <f t="shared" ref="X11" si="185">W11</f>
        <v>416</v>
      </c>
      <c r="Y11" s="184">
        <f t="shared" ref="Y11" si="186">X11</f>
        <v>416</v>
      </c>
      <c r="Z11" s="184">
        <f>Y11*(1+Assumptions!$D$7)</f>
        <v>432.64</v>
      </c>
      <c r="AA11" s="184">
        <f t="shared" ref="AA11" si="187">Z11</f>
        <v>432.64</v>
      </c>
      <c r="AB11" s="184">
        <f t="shared" ref="AB11" si="188">AA11</f>
        <v>432.64</v>
      </c>
      <c r="AC11" s="184">
        <f t="shared" ref="AC11" si="189">AB11</f>
        <v>432.64</v>
      </c>
      <c r="AD11" s="184">
        <f t="shared" ref="AD11" si="190">AC11</f>
        <v>432.64</v>
      </c>
      <c r="AE11" s="184">
        <f t="shared" ref="AE11" si="191">AD11</f>
        <v>432.64</v>
      </c>
      <c r="AF11" s="184">
        <f t="shared" ref="AF11" si="192">AE11</f>
        <v>432.64</v>
      </c>
      <c r="AG11" s="184">
        <f t="shared" ref="AG11" si="193">AF11</f>
        <v>432.64</v>
      </c>
      <c r="AH11" s="184">
        <f t="shared" ref="AH11" si="194">AG11</f>
        <v>432.64</v>
      </c>
      <c r="AI11" s="184">
        <f t="shared" ref="AI11" si="195">AH11</f>
        <v>432.64</v>
      </c>
      <c r="AJ11" s="184">
        <f t="shared" ref="AJ11" si="196">AI11</f>
        <v>432.64</v>
      </c>
      <c r="AK11" s="184">
        <f t="shared" ref="AK11" si="197">AJ11</f>
        <v>432.64</v>
      </c>
      <c r="AL11" s="184">
        <f>AK11*(1+Assumptions!$E$7)</f>
        <v>449.94560000000001</v>
      </c>
      <c r="AM11" s="184">
        <f t="shared" ref="AM11" si="198">AL11</f>
        <v>449.94560000000001</v>
      </c>
      <c r="AN11" s="184">
        <f t="shared" ref="AN11" si="199">AM11</f>
        <v>449.94560000000001</v>
      </c>
      <c r="AO11" s="184">
        <f t="shared" ref="AO11" si="200">AN11</f>
        <v>449.94560000000001</v>
      </c>
      <c r="AP11" s="184">
        <f t="shared" ref="AP11" si="201">AO11</f>
        <v>449.94560000000001</v>
      </c>
      <c r="AQ11" s="184">
        <f t="shared" ref="AQ11" si="202">AP11</f>
        <v>449.94560000000001</v>
      </c>
      <c r="AR11" s="184">
        <f t="shared" ref="AR11" si="203">AQ11</f>
        <v>449.94560000000001</v>
      </c>
      <c r="AS11" s="184">
        <f t="shared" ref="AS11" si="204">AR11</f>
        <v>449.94560000000001</v>
      </c>
      <c r="AT11" s="184">
        <f t="shared" ref="AT11" si="205">AS11</f>
        <v>449.94560000000001</v>
      </c>
      <c r="AU11" s="184">
        <f t="shared" ref="AU11" si="206">AT11</f>
        <v>449.94560000000001</v>
      </c>
      <c r="AV11" s="184">
        <f t="shared" ref="AV11" si="207">AU11</f>
        <v>449.94560000000001</v>
      </c>
      <c r="AW11" s="184">
        <f t="shared" ref="AW11" si="208">AV11</f>
        <v>449.94560000000001</v>
      </c>
      <c r="AX11" s="184">
        <f>AW11*(1+Assumptions!$F$7)</f>
        <v>467.94342400000005</v>
      </c>
      <c r="AY11" s="184">
        <f t="shared" ref="AY11" si="209">AX11</f>
        <v>467.94342400000005</v>
      </c>
      <c r="AZ11" s="184">
        <f t="shared" ref="AZ11" si="210">AY11</f>
        <v>467.94342400000005</v>
      </c>
      <c r="BA11" s="184">
        <f t="shared" ref="BA11" si="211">AZ11</f>
        <v>467.94342400000005</v>
      </c>
      <c r="BB11" s="184">
        <f t="shared" ref="BB11" si="212">BA11</f>
        <v>467.94342400000005</v>
      </c>
      <c r="BC11" s="184">
        <f t="shared" ref="BC11" si="213">BB11</f>
        <v>467.94342400000005</v>
      </c>
      <c r="BD11" s="184">
        <f t="shared" ref="BD11" si="214">BC11</f>
        <v>467.94342400000005</v>
      </c>
      <c r="BE11" s="184">
        <f t="shared" ref="BE11" si="215">BD11</f>
        <v>467.94342400000005</v>
      </c>
      <c r="BF11" s="184">
        <f t="shared" ref="BF11" si="216">BE11</f>
        <v>467.94342400000005</v>
      </c>
      <c r="BG11" s="184">
        <f t="shared" ref="BG11" si="217">BF11</f>
        <v>467.94342400000005</v>
      </c>
      <c r="BH11" s="184">
        <f t="shared" ref="BH11" si="218">BG11</f>
        <v>467.94342400000005</v>
      </c>
      <c r="BI11" s="184">
        <f t="shared" ref="BI11" si="219">BH11</f>
        <v>467.94342400000005</v>
      </c>
    </row>
    <row r="12" spans="1:61" x14ac:dyDescent="0.6">
      <c r="A12" s="56" t="str">
        <f>Assumptions!A78</f>
        <v>Miscellaneous Expenses</v>
      </c>
      <c r="B12" s="184">
        <f>Assumptions!B78</f>
        <v>500</v>
      </c>
      <c r="C12" s="184">
        <f t="shared" si="110"/>
        <v>500</v>
      </c>
      <c r="D12" s="184">
        <f t="shared" si="111"/>
        <v>500</v>
      </c>
      <c r="E12" s="184">
        <f t="shared" si="112"/>
        <v>500</v>
      </c>
      <c r="F12" s="184">
        <f t="shared" si="113"/>
        <v>500</v>
      </c>
      <c r="G12" s="184">
        <f t="shared" si="114"/>
        <v>500</v>
      </c>
      <c r="H12" s="184">
        <f t="shared" si="115"/>
        <v>500</v>
      </c>
      <c r="I12" s="184">
        <f t="shared" si="116"/>
        <v>500</v>
      </c>
      <c r="J12" s="184">
        <f t="shared" si="117"/>
        <v>500</v>
      </c>
      <c r="K12" s="184">
        <f t="shared" si="118"/>
        <v>500</v>
      </c>
      <c r="L12" s="184">
        <f t="shared" si="119"/>
        <v>500</v>
      </c>
      <c r="M12" s="184">
        <f t="shared" si="120"/>
        <v>500</v>
      </c>
      <c r="N12" s="184">
        <f>M12*(1+Assumptions!$C$7)</f>
        <v>520</v>
      </c>
      <c r="O12" s="184">
        <f t="shared" si="121"/>
        <v>520</v>
      </c>
      <c r="P12" s="184">
        <f t="shared" si="122"/>
        <v>520</v>
      </c>
      <c r="Q12" s="184">
        <f t="shared" si="123"/>
        <v>520</v>
      </c>
      <c r="R12" s="184">
        <f t="shared" si="124"/>
        <v>520</v>
      </c>
      <c r="S12" s="184">
        <f t="shared" si="125"/>
        <v>520</v>
      </c>
      <c r="T12" s="184">
        <f t="shared" si="126"/>
        <v>520</v>
      </c>
      <c r="U12" s="184">
        <f t="shared" si="127"/>
        <v>520</v>
      </c>
      <c r="V12" s="184">
        <f t="shared" si="128"/>
        <v>520</v>
      </c>
      <c r="W12" s="184">
        <f t="shared" si="129"/>
        <v>520</v>
      </c>
      <c r="X12" s="184">
        <f t="shared" si="130"/>
        <v>520</v>
      </c>
      <c r="Y12" s="184">
        <f t="shared" si="131"/>
        <v>520</v>
      </c>
      <c r="Z12" s="184">
        <f>Y12*(1+Assumptions!$D$7)</f>
        <v>540.80000000000007</v>
      </c>
      <c r="AA12" s="184">
        <f t="shared" si="132"/>
        <v>540.80000000000007</v>
      </c>
      <c r="AB12" s="184">
        <f t="shared" si="133"/>
        <v>540.80000000000007</v>
      </c>
      <c r="AC12" s="184">
        <f t="shared" si="134"/>
        <v>540.80000000000007</v>
      </c>
      <c r="AD12" s="184">
        <f t="shared" si="135"/>
        <v>540.80000000000007</v>
      </c>
      <c r="AE12" s="184">
        <f t="shared" si="136"/>
        <v>540.80000000000007</v>
      </c>
      <c r="AF12" s="184">
        <f t="shared" si="137"/>
        <v>540.80000000000007</v>
      </c>
      <c r="AG12" s="184">
        <f t="shared" si="138"/>
        <v>540.80000000000007</v>
      </c>
      <c r="AH12" s="184">
        <f t="shared" si="139"/>
        <v>540.80000000000007</v>
      </c>
      <c r="AI12" s="184">
        <f t="shared" si="140"/>
        <v>540.80000000000007</v>
      </c>
      <c r="AJ12" s="184">
        <f t="shared" si="141"/>
        <v>540.80000000000007</v>
      </c>
      <c r="AK12" s="184">
        <f t="shared" si="142"/>
        <v>540.80000000000007</v>
      </c>
      <c r="AL12" s="184">
        <f>AK12*(1+Assumptions!$E$7)</f>
        <v>562.43200000000013</v>
      </c>
      <c r="AM12" s="184">
        <f t="shared" si="143"/>
        <v>562.43200000000013</v>
      </c>
      <c r="AN12" s="184">
        <f t="shared" si="144"/>
        <v>562.43200000000013</v>
      </c>
      <c r="AO12" s="184">
        <f t="shared" si="145"/>
        <v>562.43200000000013</v>
      </c>
      <c r="AP12" s="184">
        <f t="shared" si="146"/>
        <v>562.43200000000013</v>
      </c>
      <c r="AQ12" s="184">
        <f t="shared" si="147"/>
        <v>562.43200000000013</v>
      </c>
      <c r="AR12" s="184">
        <f t="shared" si="148"/>
        <v>562.43200000000013</v>
      </c>
      <c r="AS12" s="184">
        <f t="shared" si="149"/>
        <v>562.43200000000013</v>
      </c>
      <c r="AT12" s="184">
        <f t="shared" si="150"/>
        <v>562.43200000000013</v>
      </c>
      <c r="AU12" s="184">
        <f t="shared" si="151"/>
        <v>562.43200000000013</v>
      </c>
      <c r="AV12" s="184">
        <f t="shared" si="152"/>
        <v>562.43200000000013</v>
      </c>
      <c r="AW12" s="184">
        <f t="shared" si="153"/>
        <v>562.43200000000013</v>
      </c>
      <c r="AX12" s="184">
        <f>AW12*(1+Assumptions!$F$7)</f>
        <v>584.92928000000018</v>
      </c>
      <c r="AY12" s="184">
        <f t="shared" si="154"/>
        <v>584.92928000000018</v>
      </c>
      <c r="AZ12" s="184">
        <f t="shared" si="155"/>
        <v>584.92928000000018</v>
      </c>
      <c r="BA12" s="184">
        <f t="shared" si="156"/>
        <v>584.92928000000018</v>
      </c>
      <c r="BB12" s="184">
        <f t="shared" si="157"/>
        <v>584.92928000000018</v>
      </c>
      <c r="BC12" s="184">
        <f t="shared" si="158"/>
        <v>584.92928000000018</v>
      </c>
      <c r="BD12" s="184">
        <f t="shared" si="159"/>
        <v>584.92928000000018</v>
      </c>
      <c r="BE12" s="184">
        <f t="shared" si="160"/>
        <v>584.92928000000018</v>
      </c>
      <c r="BF12" s="184">
        <f t="shared" si="161"/>
        <v>584.92928000000018</v>
      </c>
      <c r="BG12" s="184">
        <f t="shared" si="162"/>
        <v>584.92928000000018</v>
      </c>
      <c r="BH12" s="184">
        <f t="shared" si="163"/>
        <v>584.92928000000018</v>
      </c>
      <c r="BI12" s="184">
        <f t="shared" si="164"/>
        <v>584.92928000000018</v>
      </c>
    </row>
    <row r="13" spans="1:61" x14ac:dyDescent="0.6">
      <c r="A13" s="49" t="s">
        <v>106</v>
      </c>
      <c r="B13" s="184">
        <f>'Loan Schedule'!B11</f>
        <v>0</v>
      </c>
      <c r="C13" s="184">
        <f>'Loan Schedule'!C11</f>
        <v>0</v>
      </c>
      <c r="D13" s="184">
        <f>'Loan Schedule'!D11</f>
        <v>0</v>
      </c>
      <c r="E13" s="184">
        <f>'Loan Schedule'!E11</f>
        <v>0</v>
      </c>
      <c r="F13" s="184">
        <f>'Loan Schedule'!F11</f>
        <v>0</v>
      </c>
      <c r="G13" s="184">
        <f>'Loan Schedule'!G11</f>
        <v>0</v>
      </c>
      <c r="H13" s="184">
        <f>'Loan Schedule'!H11</f>
        <v>0</v>
      </c>
      <c r="I13" s="184">
        <f>'Loan Schedule'!I11</f>
        <v>0</v>
      </c>
      <c r="J13" s="184">
        <f>'Loan Schedule'!J11</f>
        <v>0</v>
      </c>
      <c r="K13" s="184">
        <f>'Loan Schedule'!K11</f>
        <v>0</v>
      </c>
      <c r="L13" s="184">
        <f>'Loan Schedule'!L11</f>
        <v>0</v>
      </c>
      <c r="M13" s="184">
        <f>'Loan Schedule'!M11</f>
        <v>0</v>
      </c>
      <c r="N13" s="184">
        <f>'Loan Schedule'!N11</f>
        <v>0</v>
      </c>
      <c r="O13" s="184">
        <f>'Loan Schedule'!O11</f>
        <v>0</v>
      </c>
      <c r="P13" s="184">
        <f>'Loan Schedule'!P11</f>
        <v>0</v>
      </c>
      <c r="Q13" s="184">
        <f>'Loan Schedule'!Q11</f>
        <v>0</v>
      </c>
      <c r="R13" s="184">
        <f>'Loan Schedule'!R11</f>
        <v>0</v>
      </c>
      <c r="S13" s="184">
        <f>'Loan Schedule'!S11</f>
        <v>0</v>
      </c>
      <c r="T13" s="184">
        <f>'Loan Schedule'!T11</f>
        <v>0</v>
      </c>
      <c r="U13" s="184">
        <f>'Loan Schedule'!U11</f>
        <v>0</v>
      </c>
      <c r="V13" s="184">
        <f>'Loan Schedule'!V11</f>
        <v>0</v>
      </c>
      <c r="W13" s="184">
        <f>'Loan Schedule'!W11</f>
        <v>0</v>
      </c>
      <c r="X13" s="184">
        <f>'Loan Schedule'!X11</f>
        <v>0</v>
      </c>
      <c r="Y13" s="184">
        <f>'Loan Schedule'!Y11</f>
        <v>0</v>
      </c>
      <c r="Z13" s="184">
        <f>'Loan Schedule'!Z11</f>
        <v>0</v>
      </c>
      <c r="AA13" s="184">
        <f>'Loan Schedule'!AA11</f>
        <v>0</v>
      </c>
      <c r="AB13" s="184">
        <f>'Loan Schedule'!AB11</f>
        <v>0</v>
      </c>
      <c r="AC13" s="184">
        <f>'Loan Schedule'!AC11</f>
        <v>0</v>
      </c>
      <c r="AD13" s="184">
        <f>'Loan Schedule'!AD11</f>
        <v>0</v>
      </c>
      <c r="AE13" s="184">
        <f>'Loan Schedule'!AE11</f>
        <v>0</v>
      </c>
      <c r="AF13" s="184">
        <f>'Loan Schedule'!AF11</f>
        <v>0</v>
      </c>
      <c r="AG13" s="184">
        <f>'Loan Schedule'!AG11</f>
        <v>0</v>
      </c>
      <c r="AH13" s="184">
        <f>'Loan Schedule'!AH11</f>
        <v>0</v>
      </c>
      <c r="AI13" s="184">
        <f>'Loan Schedule'!AI11</f>
        <v>0</v>
      </c>
      <c r="AJ13" s="184">
        <f>'Loan Schedule'!AJ11</f>
        <v>0</v>
      </c>
      <c r="AK13" s="184">
        <f>'Loan Schedule'!AK11</f>
        <v>0</v>
      </c>
      <c r="AL13" s="184">
        <f>'Loan Schedule'!AL11</f>
        <v>0</v>
      </c>
      <c r="AM13" s="184">
        <f>'Loan Schedule'!AM11</f>
        <v>0</v>
      </c>
      <c r="AN13" s="184">
        <f>'Loan Schedule'!AN11</f>
        <v>0</v>
      </c>
      <c r="AO13" s="184">
        <f>'Loan Schedule'!AO11</f>
        <v>0</v>
      </c>
      <c r="AP13" s="184">
        <f>'Loan Schedule'!AP11</f>
        <v>0</v>
      </c>
      <c r="AQ13" s="184">
        <f>'Loan Schedule'!AQ11</f>
        <v>0</v>
      </c>
      <c r="AR13" s="184">
        <f>'Loan Schedule'!AR11</f>
        <v>0</v>
      </c>
      <c r="AS13" s="184">
        <f>'Loan Schedule'!AS11</f>
        <v>0</v>
      </c>
      <c r="AT13" s="184">
        <f>'Loan Schedule'!AT11</f>
        <v>0</v>
      </c>
      <c r="AU13" s="184">
        <f>'Loan Schedule'!AU11</f>
        <v>0</v>
      </c>
      <c r="AV13" s="184">
        <f>'Loan Schedule'!AV11</f>
        <v>0</v>
      </c>
      <c r="AW13" s="184">
        <f>'Loan Schedule'!AW11</f>
        <v>0</v>
      </c>
      <c r="AX13" s="184">
        <f>'Loan Schedule'!AX11</f>
        <v>0</v>
      </c>
      <c r="AY13" s="184">
        <f>'Loan Schedule'!AY11</f>
        <v>0</v>
      </c>
      <c r="AZ13" s="184">
        <f>'Loan Schedule'!AZ11</f>
        <v>0</v>
      </c>
      <c r="BA13" s="184">
        <f>'Loan Schedule'!BA11</f>
        <v>0</v>
      </c>
      <c r="BB13" s="184">
        <f>'Loan Schedule'!BB11</f>
        <v>0</v>
      </c>
      <c r="BC13" s="184">
        <f>'Loan Schedule'!BC11</f>
        <v>0</v>
      </c>
      <c r="BD13" s="184">
        <f>'Loan Schedule'!BD11</f>
        <v>0</v>
      </c>
      <c r="BE13" s="184">
        <f>'Loan Schedule'!BE11</f>
        <v>0</v>
      </c>
      <c r="BF13" s="184">
        <f>'Loan Schedule'!BF11</f>
        <v>0</v>
      </c>
      <c r="BG13" s="184">
        <f>'Loan Schedule'!BG11</f>
        <v>0</v>
      </c>
      <c r="BH13" s="184">
        <f>'Loan Schedule'!BH11</f>
        <v>0</v>
      </c>
      <c r="BI13" s="184">
        <f>'Loan Schedule'!BI11</f>
        <v>0</v>
      </c>
    </row>
    <row r="14" spans="1:61" x14ac:dyDescent="0.6">
      <c r="A14" s="49" t="s">
        <v>52</v>
      </c>
      <c r="B14" s="194">
        <f>Depreciation!C39</f>
        <v>0</v>
      </c>
      <c r="C14" s="194">
        <f>Depreciation!D39</f>
        <v>0</v>
      </c>
      <c r="D14" s="194">
        <f>Depreciation!E39</f>
        <v>0</v>
      </c>
      <c r="E14" s="194">
        <f>Depreciation!F39</f>
        <v>0</v>
      </c>
      <c r="F14" s="194">
        <f>Depreciation!G39</f>
        <v>0</v>
      </c>
      <c r="G14" s="194">
        <f>Depreciation!H39</f>
        <v>0</v>
      </c>
      <c r="H14" s="194">
        <f>Depreciation!I39</f>
        <v>0</v>
      </c>
      <c r="I14" s="194">
        <f>Depreciation!J39</f>
        <v>0</v>
      </c>
      <c r="J14" s="194">
        <f>Depreciation!K39</f>
        <v>0</v>
      </c>
      <c r="K14" s="194">
        <f>Depreciation!L39</f>
        <v>0</v>
      </c>
      <c r="L14" s="194">
        <f>Depreciation!M39</f>
        <v>0</v>
      </c>
      <c r="M14" s="194">
        <f>Depreciation!N39</f>
        <v>0</v>
      </c>
      <c r="N14" s="194">
        <f>Depreciation!O39</f>
        <v>0</v>
      </c>
      <c r="O14" s="194">
        <f>Depreciation!P39</f>
        <v>0</v>
      </c>
      <c r="P14" s="194">
        <f>Depreciation!Q39</f>
        <v>0</v>
      </c>
      <c r="Q14" s="194">
        <f>Depreciation!R39</f>
        <v>0</v>
      </c>
      <c r="R14" s="194">
        <f>Depreciation!S39</f>
        <v>0</v>
      </c>
      <c r="S14" s="194">
        <f>Depreciation!T39</f>
        <v>0</v>
      </c>
      <c r="T14" s="194">
        <f>Depreciation!U39</f>
        <v>0</v>
      </c>
      <c r="U14" s="194">
        <f>Depreciation!V39</f>
        <v>0</v>
      </c>
      <c r="V14" s="194">
        <f>Depreciation!W39</f>
        <v>0</v>
      </c>
      <c r="W14" s="194">
        <f>Depreciation!X39</f>
        <v>0</v>
      </c>
      <c r="X14" s="194">
        <f>Depreciation!Y39</f>
        <v>0</v>
      </c>
      <c r="Y14" s="194">
        <f>Depreciation!Z39</f>
        <v>0</v>
      </c>
      <c r="Z14" s="194">
        <f>Depreciation!AA39</f>
        <v>0</v>
      </c>
      <c r="AA14" s="194">
        <f>Depreciation!AB39</f>
        <v>0</v>
      </c>
      <c r="AB14" s="194">
        <f>Depreciation!AC39</f>
        <v>0</v>
      </c>
      <c r="AC14" s="194">
        <f>Depreciation!AD39</f>
        <v>0</v>
      </c>
      <c r="AD14" s="194">
        <f>Depreciation!AE39</f>
        <v>0</v>
      </c>
      <c r="AE14" s="194">
        <f>Depreciation!AF39</f>
        <v>0</v>
      </c>
      <c r="AF14" s="194">
        <f>Depreciation!AG39</f>
        <v>0</v>
      </c>
      <c r="AG14" s="194">
        <f>Depreciation!AH39</f>
        <v>0</v>
      </c>
      <c r="AH14" s="194">
        <f>Depreciation!AI39</f>
        <v>0</v>
      </c>
      <c r="AI14" s="194">
        <f>Depreciation!AJ39</f>
        <v>0</v>
      </c>
      <c r="AJ14" s="194">
        <f>Depreciation!AK39</f>
        <v>0</v>
      </c>
      <c r="AK14" s="194">
        <f>Depreciation!AL39</f>
        <v>0</v>
      </c>
      <c r="AL14" s="194">
        <f>Depreciation!AM39</f>
        <v>0</v>
      </c>
      <c r="AM14" s="194">
        <f>Depreciation!AN39</f>
        <v>0</v>
      </c>
      <c r="AN14" s="194">
        <f>Depreciation!AO39</f>
        <v>0</v>
      </c>
      <c r="AO14" s="194">
        <f>Depreciation!AP39</f>
        <v>0</v>
      </c>
      <c r="AP14" s="194">
        <f>Depreciation!AQ39</f>
        <v>0</v>
      </c>
      <c r="AQ14" s="194">
        <f>Depreciation!AR39</f>
        <v>0</v>
      </c>
      <c r="AR14" s="194">
        <f>Depreciation!AS39</f>
        <v>0</v>
      </c>
      <c r="AS14" s="194">
        <f>Depreciation!AT39</f>
        <v>0</v>
      </c>
      <c r="AT14" s="194">
        <f>Depreciation!AU39</f>
        <v>0</v>
      </c>
      <c r="AU14" s="194">
        <f>Depreciation!AV39</f>
        <v>0</v>
      </c>
      <c r="AV14" s="194">
        <f>Depreciation!AW39</f>
        <v>0</v>
      </c>
      <c r="AW14" s="194">
        <f>Depreciation!AX39</f>
        <v>0</v>
      </c>
      <c r="AX14" s="194">
        <f>Depreciation!AY39</f>
        <v>0</v>
      </c>
      <c r="AY14" s="194">
        <f>Depreciation!AZ39</f>
        <v>0</v>
      </c>
      <c r="AZ14" s="194">
        <f>Depreciation!BA39</f>
        <v>0</v>
      </c>
      <c r="BA14" s="194">
        <f>Depreciation!BB39</f>
        <v>0</v>
      </c>
      <c r="BB14" s="194">
        <f>Depreciation!BC39</f>
        <v>0</v>
      </c>
      <c r="BC14" s="194">
        <f>Depreciation!BD39</f>
        <v>0</v>
      </c>
      <c r="BD14" s="194">
        <f>Depreciation!BE39</f>
        <v>0</v>
      </c>
      <c r="BE14" s="194">
        <f>Depreciation!BF39</f>
        <v>0</v>
      </c>
      <c r="BF14" s="194">
        <f>Depreciation!BG39</f>
        <v>0</v>
      </c>
      <c r="BG14" s="194">
        <f>Depreciation!BH39</f>
        <v>0</v>
      </c>
      <c r="BH14" s="194">
        <f>Depreciation!BI39</f>
        <v>0</v>
      </c>
      <c r="BI14" s="194">
        <f>Depreciation!BJ39</f>
        <v>0</v>
      </c>
    </row>
    <row r="15" spans="1:61" x14ac:dyDescent="0.6">
      <c r="A15" s="49"/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</row>
    <row r="16" spans="1:61" ht="15.9" thickBot="1" x14ac:dyDescent="0.65">
      <c r="A16" s="53" t="s">
        <v>42</v>
      </c>
      <c r="B16" s="186">
        <f t="shared" ref="B16:AG16" si="220">SUM(B3:B14)</f>
        <v>26800</v>
      </c>
      <c r="C16" s="186">
        <f t="shared" si="220"/>
        <v>26800</v>
      </c>
      <c r="D16" s="186">
        <f t="shared" si="220"/>
        <v>26800</v>
      </c>
      <c r="E16" s="186">
        <f t="shared" si="220"/>
        <v>26800</v>
      </c>
      <c r="F16" s="186">
        <f t="shared" si="220"/>
        <v>26800</v>
      </c>
      <c r="G16" s="186">
        <f t="shared" si="220"/>
        <v>26800</v>
      </c>
      <c r="H16" s="186">
        <f t="shared" si="220"/>
        <v>26800</v>
      </c>
      <c r="I16" s="186">
        <f t="shared" si="220"/>
        <v>26800</v>
      </c>
      <c r="J16" s="186">
        <f t="shared" si="220"/>
        <v>26800</v>
      </c>
      <c r="K16" s="186">
        <f t="shared" si="220"/>
        <v>26800</v>
      </c>
      <c r="L16" s="186">
        <f t="shared" si="220"/>
        <v>26800</v>
      </c>
      <c r="M16" s="186">
        <f t="shared" si="220"/>
        <v>26800</v>
      </c>
      <c r="N16" s="186">
        <f t="shared" si="220"/>
        <v>28014</v>
      </c>
      <c r="O16" s="186">
        <f t="shared" si="220"/>
        <v>28014</v>
      </c>
      <c r="P16" s="186">
        <f t="shared" si="220"/>
        <v>28014</v>
      </c>
      <c r="Q16" s="186">
        <f t="shared" si="220"/>
        <v>28014</v>
      </c>
      <c r="R16" s="186">
        <f t="shared" si="220"/>
        <v>28014</v>
      </c>
      <c r="S16" s="186">
        <f t="shared" si="220"/>
        <v>28014</v>
      </c>
      <c r="T16" s="186">
        <f t="shared" si="220"/>
        <v>28014</v>
      </c>
      <c r="U16" s="186">
        <f t="shared" si="220"/>
        <v>28014</v>
      </c>
      <c r="V16" s="186">
        <f t="shared" si="220"/>
        <v>28014</v>
      </c>
      <c r="W16" s="186">
        <f t="shared" si="220"/>
        <v>28014</v>
      </c>
      <c r="X16" s="186">
        <f t="shared" si="220"/>
        <v>28014</v>
      </c>
      <c r="Y16" s="186">
        <f t="shared" si="220"/>
        <v>28014</v>
      </c>
      <c r="Z16" s="186">
        <f t="shared" si="220"/>
        <v>29284.46</v>
      </c>
      <c r="AA16" s="186">
        <f t="shared" si="220"/>
        <v>29284.46</v>
      </c>
      <c r="AB16" s="186">
        <f t="shared" si="220"/>
        <v>29284.46</v>
      </c>
      <c r="AC16" s="186">
        <f t="shared" si="220"/>
        <v>29284.46</v>
      </c>
      <c r="AD16" s="186">
        <f t="shared" si="220"/>
        <v>29284.46</v>
      </c>
      <c r="AE16" s="186">
        <f t="shared" si="220"/>
        <v>29284.46</v>
      </c>
      <c r="AF16" s="186">
        <f t="shared" si="220"/>
        <v>29284.46</v>
      </c>
      <c r="AG16" s="186">
        <f t="shared" si="220"/>
        <v>29284.46</v>
      </c>
      <c r="AH16" s="186">
        <f t="shared" ref="AH16:BI16" si="221">SUM(AH3:AH14)</f>
        <v>29284.46</v>
      </c>
      <c r="AI16" s="186">
        <f t="shared" si="221"/>
        <v>29284.46</v>
      </c>
      <c r="AJ16" s="186">
        <f t="shared" si="221"/>
        <v>29284.46</v>
      </c>
      <c r="AK16" s="186">
        <f t="shared" si="221"/>
        <v>29284.46</v>
      </c>
      <c r="AL16" s="186">
        <f t="shared" si="221"/>
        <v>30614.057399999998</v>
      </c>
      <c r="AM16" s="186">
        <f t="shared" si="221"/>
        <v>30614.057399999998</v>
      </c>
      <c r="AN16" s="186">
        <f t="shared" si="221"/>
        <v>30614.057399999998</v>
      </c>
      <c r="AO16" s="186">
        <f t="shared" si="221"/>
        <v>30614.057399999998</v>
      </c>
      <c r="AP16" s="186">
        <f t="shared" si="221"/>
        <v>30614.057399999998</v>
      </c>
      <c r="AQ16" s="186">
        <f t="shared" si="221"/>
        <v>30614.057399999998</v>
      </c>
      <c r="AR16" s="186">
        <f t="shared" si="221"/>
        <v>30614.057399999998</v>
      </c>
      <c r="AS16" s="186">
        <f t="shared" si="221"/>
        <v>30614.057399999998</v>
      </c>
      <c r="AT16" s="186">
        <f t="shared" si="221"/>
        <v>30614.057399999998</v>
      </c>
      <c r="AU16" s="186">
        <f t="shared" si="221"/>
        <v>30614.057399999998</v>
      </c>
      <c r="AV16" s="186">
        <f t="shared" si="221"/>
        <v>30614.057399999998</v>
      </c>
      <c r="AW16" s="186">
        <f t="shared" si="221"/>
        <v>30614.057399999998</v>
      </c>
      <c r="AX16" s="186">
        <f t="shared" si="221"/>
        <v>32005.598366000006</v>
      </c>
      <c r="AY16" s="186">
        <f t="shared" si="221"/>
        <v>32005.598366000006</v>
      </c>
      <c r="AZ16" s="186">
        <f t="shared" si="221"/>
        <v>32005.598366000006</v>
      </c>
      <c r="BA16" s="186">
        <f t="shared" si="221"/>
        <v>32005.598366000006</v>
      </c>
      <c r="BB16" s="186">
        <f t="shared" si="221"/>
        <v>32005.598366000006</v>
      </c>
      <c r="BC16" s="186">
        <f t="shared" si="221"/>
        <v>32005.598366000006</v>
      </c>
      <c r="BD16" s="186">
        <f t="shared" si="221"/>
        <v>32005.598366000006</v>
      </c>
      <c r="BE16" s="186">
        <f t="shared" si="221"/>
        <v>32005.598366000006</v>
      </c>
      <c r="BF16" s="186">
        <f t="shared" si="221"/>
        <v>32005.598366000006</v>
      </c>
      <c r="BG16" s="186">
        <f t="shared" si="221"/>
        <v>32005.598366000006</v>
      </c>
      <c r="BH16" s="186">
        <f t="shared" si="221"/>
        <v>32005.598366000006</v>
      </c>
      <c r="BI16" s="186">
        <f t="shared" si="221"/>
        <v>32005.598366000006</v>
      </c>
    </row>
    <row r="17" spans="1:61" ht="15.9" thickTop="1" x14ac:dyDescent="0.6">
      <c r="A17" s="17"/>
      <c r="B17" s="195"/>
      <c r="C17" s="195"/>
      <c r="D17" s="196"/>
      <c r="E17" s="19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</row>
    <row r="18" spans="1:61" ht="16.8" x14ac:dyDescent="0.6">
      <c r="A18" s="78" t="s">
        <v>33</v>
      </c>
      <c r="B18" s="190" t="s">
        <v>35</v>
      </c>
      <c r="C18" s="190" t="s">
        <v>36</v>
      </c>
      <c r="D18" s="190" t="s">
        <v>37</v>
      </c>
      <c r="E18" s="190" t="s">
        <v>38</v>
      </c>
      <c r="F18" s="190" t="s">
        <v>39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</row>
    <row r="19" spans="1:61" x14ac:dyDescent="0.6">
      <c r="A19" s="56" t="str">
        <f>A3</f>
        <v>Payroll</v>
      </c>
      <c r="B19" s="184">
        <f>SUM(B3:M3)</f>
        <v>218400</v>
      </c>
      <c r="C19" s="184">
        <f>SUM(N3:Y3)</f>
        <v>229320</v>
      </c>
      <c r="D19" s="184">
        <f>SUM(Z3:AK3)</f>
        <v>240786</v>
      </c>
      <c r="E19" s="184">
        <f>SUM(AL3:AW3)</f>
        <v>252825.29999999996</v>
      </c>
      <c r="F19" s="184">
        <f>SUM(AX3:BI3)</f>
        <v>265466.565</v>
      </c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</row>
    <row r="20" spans="1:61" x14ac:dyDescent="0.6">
      <c r="A20" s="56" t="str">
        <f t="shared" ref="A20:A30" si="222">A4</f>
        <v>Rent</v>
      </c>
      <c r="B20" s="184">
        <f t="shared" ref="B20:B30" si="223">SUM(B4:M4)</f>
        <v>48000</v>
      </c>
      <c r="C20" s="184">
        <f t="shared" ref="C20:C30" si="224">SUM(N4:Y4)</f>
        <v>49440</v>
      </c>
      <c r="D20" s="184">
        <f t="shared" ref="D20:D30" si="225">SUM(Z4:AK4)</f>
        <v>50923.19999999999</v>
      </c>
      <c r="E20" s="184">
        <f t="shared" ref="E20:E30" si="226">SUM(AL4:AW4)</f>
        <v>52450.896000000015</v>
      </c>
      <c r="F20" s="184">
        <f t="shared" ref="F20:F30" si="227">SUM(AX4:BI4)</f>
        <v>54024.422879999991</v>
      </c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</row>
    <row r="21" spans="1:61" x14ac:dyDescent="0.6">
      <c r="A21" s="56" t="str">
        <f t="shared" si="222"/>
        <v>Utilities</v>
      </c>
      <c r="B21" s="184">
        <f t="shared" si="223"/>
        <v>19200</v>
      </c>
      <c r="C21" s="184">
        <f t="shared" si="224"/>
        <v>19968</v>
      </c>
      <c r="D21" s="184">
        <f t="shared" si="225"/>
        <v>20766.72</v>
      </c>
      <c r="E21" s="184">
        <f t="shared" si="226"/>
        <v>21597.388800000001</v>
      </c>
      <c r="F21" s="184">
        <f t="shared" si="227"/>
        <v>22461.284352000002</v>
      </c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</row>
    <row r="22" spans="1:61" x14ac:dyDescent="0.6">
      <c r="A22" s="56" t="str">
        <f t="shared" si="222"/>
        <v>Insurance</v>
      </c>
      <c r="B22" s="184">
        <f t="shared" si="223"/>
        <v>6000</v>
      </c>
      <c r="C22" s="184">
        <f t="shared" si="224"/>
        <v>6240</v>
      </c>
      <c r="D22" s="184">
        <f t="shared" si="225"/>
        <v>6489.6000000000013</v>
      </c>
      <c r="E22" s="184">
        <f t="shared" si="226"/>
        <v>6749.1840000000002</v>
      </c>
      <c r="F22" s="184">
        <f t="shared" si="227"/>
        <v>7019.1513600000026</v>
      </c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</row>
    <row r="23" spans="1:61" x14ac:dyDescent="0.6">
      <c r="A23" s="56" t="str">
        <f t="shared" si="222"/>
        <v>Marketing &amp; Advertising</v>
      </c>
      <c r="B23" s="184">
        <f t="shared" si="223"/>
        <v>4200</v>
      </c>
      <c r="C23" s="184">
        <f t="shared" si="224"/>
        <v>4368</v>
      </c>
      <c r="D23" s="184">
        <f t="shared" si="225"/>
        <v>4542.72</v>
      </c>
      <c r="E23" s="184">
        <f t="shared" si="226"/>
        <v>4724.4288000000006</v>
      </c>
      <c r="F23" s="184">
        <f t="shared" si="227"/>
        <v>4913.4059520000001</v>
      </c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</row>
    <row r="24" spans="1:61" x14ac:dyDescent="0.6">
      <c r="A24" s="56" t="str">
        <f t="shared" si="222"/>
        <v>Supplies</v>
      </c>
      <c r="B24" s="184">
        <f t="shared" si="223"/>
        <v>5400</v>
      </c>
      <c r="C24" s="184">
        <f t="shared" si="224"/>
        <v>5616</v>
      </c>
      <c r="D24" s="184">
        <f t="shared" si="225"/>
        <v>5840.6400000000021</v>
      </c>
      <c r="E24" s="184">
        <f t="shared" si="226"/>
        <v>6074.2655999999997</v>
      </c>
      <c r="F24" s="184">
        <f t="shared" si="227"/>
        <v>6317.2362239999993</v>
      </c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</row>
    <row r="25" spans="1:61" x14ac:dyDescent="0.6">
      <c r="A25" s="56" t="str">
        <f t="shared" si="222"/>
        <v>Maintenance &amp; Repairs</v>
      </c>
      <c r="B25" s="184">
        <f t="shared" si="223"/>
        <v>7200</v>
      </c>
      <c r="C25" s="184">
        <f t="shared" si="224"/>
        <v>7488</v>
      </c>
      <c r="D25" s="184">
        <f t="shared" si="225"/>
        <v>7787.52</v>
      </c>
      <c r="E25" s="184">
        <f t="shared" si="226"/>
        <v>8099.0208000000021</v>
      </c>
      <c r="F25" s="184">
        <f t="shared" si="227"/>
        <v>8422.9816319999991</v>
      </c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</row>
    <row r="26" spans="1:61" x14ac:dyDescent="0.6">
      <c r="A26" s="56" t="str">
        <f t="shared" si="222"/>
        <v>Point-of-Sale</v>
      </c>
      <c r="B26" s="184">
        <f t="shared" si="223"/>
        <v>2400</v>
      </c>
      <c r="C26" s="184">
        <f t="shared" si="224"/>
        <v>2496</v>
      </c>
      <c r="D26" s="184">
        <f t="shared" si="225"/>
        <v>2595.84</v>
      </c>
      <c r="E26" s="184">
        <f t="shared" si="226"/>
        <v>2699.6736000000001</v>
      </c>
      <c r="F26" s="184">
        <f t="shared" si="227"/>
        <v>2807.6605440000003</v>
      </c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</row>
    <row r="27" spans="1:61" x14ac:dyDescent="0.6">
      <c r="A27" s="56" t="str">
        <f t="shared" si="222"/>
        <v>Delivery &amp; Packaging Supplies</v>
      </c>
      <c r="B27" s="184">
        <f t="shared" si="223"/>
        <v>4800</v>
      </c>
      <c r="C27" s="184">
        <f t="shared" si="224"/>
        <v>4992</v>
      </c>
      <c r="D27" s="184">
        <f t="shared" si="225"/>
        <v>5191.68</v>
      </c>
      <c r="E27" s="184">
        <f t="shared" si="226"/>
        <v>5399.3472000000002</v>
      </c>
      <c r="F27" s="184">
        <f t="shared" si="227"/>
        <v>5615.3210880000006</v>
      </c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</row>
    <row r="28" spans="1:61" x14ac:dyDescent="0.6">
      <c r="A28" s="56" t="str">
        <f t="shared" si="222"/>
        <v>Miscellaneous Expenses</v>
      </c>
      <c r="B28" s="184">
        <f t="shared" si="223"/>
        <v>6000</v>
      </c>
      <c r="C28" s="184">
        <f t="shared" si="224"/>
        <v>6240</v>
      </c>
      <c r="D28" s="184">
        <f t="shared" si="225"/>
        <v>6489.6000000000013</v>
      </c>
      <c r="E28" s="184">
        <f t="shared" si="226"/>
        <v>6749.1840000000002</v>
      </c>
      <c r="F28" s="184">
        <f t="shared" si="227"/>
        <v>7019.1513600000026</v>
      </c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</row>
    <row r="29" spans="1:61" x14ac:dyDescent="0.6">
      <c r="A29" s="56" t="str">
        <f t="shared" si="222"/>
        <v>Interest Expense</v>
      </c>
      <c r="B29" s="184">
        <f t="shared" si="223"/>
        <v>0</v>
      </c>
      <c r="C29" s="184">
        <f t="shared" si="224"/>
        <v>0</v>
      </c>
      <c r="D29" s="184">
        <f t="shared" si="225"/>
        <v>0</v>
      </c>
      <c r="E29" s="184">
        <f t="shared" si="226"/>
        <v>0</v>
      </c>
      <c r="F29" s="184">
        <f t="shared" si="227"/>
        <v>0</v>
      </c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</row>
    <row r="30" spans="1:61" x14ac:dyDescent="0.6">
      <c r="A30" s="56" t="str">
        <f t="shared" si="222"/>
        <v>Depreciation</v>
      </c>
      <c r="B30" s="184">
        <f t="shared" si="223"/>
        <v>0</v>
      </c>
      <c r="C30" s="184">
        <f t="shared" si="224"/>
        <v>0</v>
      </c>
      <c r="D30" s="184">
        <f t="shared" si="225"/>
        <v>0</v>
      </c>
      <c r="E30" s="184">
        <f t="shared" si="226"/>
        <v>0</v>
      </c>
      <c r="F30" s="184">
        <f t="shared" si="227"/>
        <v>0</v>
      </c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</row>
    <row r="31" spans="1:61" x14ac:dyDescent="0.6">
      <c r="A31" s="49"/>
      <c r="B31" s="185"/>
      <c r="C31" s="185"/>
      <c r="D31" s="185"/>
      <c r="E31" s="185"/>
      <c r="F31" s="185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</row>
    <row r="32" spans="1:61" ht="15.9" thickBot="1" x14ac:dyDescent="0.65">
      <c r="A32" s="53" t="s">
        <v>42</v>
      </c>
      <c r="B32" s="186">
        <f>SUM(B19:B30)</f>
        <v>321600</v>
      </c>
      <c r="C32" s="186">
        <f>SUM(C19:C30)</f>
        <v>336168</v>
      </c>
      <c r="D32" s="186">
        <f>SUM(D19:D30)</f>
        <v>351413.52</v>
      </c>
      <c r="E32" s="186">
        <f>SUM(E19:E30)</f>
        <v>367368.6888</v>
      </c>
      <c r="F32" s="186">
        <f>SUM(F19:F30)</f>
        <v>384067.18039200001</v>
      </c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</row>
    <row r="33" spans="4:5" ht="15.9" thickTop="1" x14ac:dyDescent="0.6">
      <c r="D33" s="15"/>
      <c r="E33" s="15"/>
    </row>
    <row r="34" spans="4:5" x14ac:dyDescent="0.6">
      <c r="D34" s="15"/>
      <c r="E34" s="15"/>
    </row>
    <row r="35" spans="4:5" x14ac:dyDescent="0.6">
      <c r="D35" s="15"/>
      <c r="E35" s="15"/>
    </row>
    <row r="36" spans="4:5" x14ac:dyDescent="0.6">
      <c r="D36" s="15"/>
      <c r="E36" s="15"/>
    </row>
    <row r="37" spans="4:5" x14ac:dyDescent="0.6">
      <c r="D37" s="15"/>
      <c r="E37" s="15"/>
    </row>
    <row r="38" spans="4:5" x14ac:dyDescent="0.6">
      <c r="D38" s="15"/>
      <c r="E38" s="15"/>
    </row>
    <row r="39" spans="4:5" x14ac:dyDescent="0.6">
      <c r="D39" s="15"/>
      <c r="E39" s="15"/>
    </row>
  </sheetData>
  <pageMargins left="0.7" right="0.7" top="0.75" bottom="0.75" header="0.3" footer="0.3"/>
  <pageSetup orientation="portrait" r:id="rId1"/>
  <ignoredErrors>
    <ignoredError sqref="N13:BI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Dashboard</vt:lpstr>
      <vt:lpstr>Assumptions</vt:lpstr>
      <vt:lpstr>AR &amp; AP</vt:lpstr>
      <vt:lpstr>Inventory Schedule</vt:lpstr>
      <vt:lpstr>Depreciation</vt:lpstr>
      <vt:lpstr>Payroll</vt:lpstr>
      <vt:lpstr>Loan Schedule</vt:lpstr>
      <vt:lpstr>Use of Proceeds</vt:lpstr>
      <vt:lpstr>Expense Sheet</vt:lpstr>
      <vt:lpstr>Revenue Forecasts</vt:lpstr>
      <vt:lpstr>Income Statement</vt:lpstr>
      <vt:lpstr>Balance Sheet</vt:lpstr>
      <vt:lpstr>Break Even Analysis</vt:lpstr>
      <vt:lpstr>Cash Flows</vt:lpstr>
      <vt:lpstr>Monthly Income Statement </vt:lpstr>
      <vt:lpstr>Monthly Balance Sheet</vt:lpstr>
      <vt:lpstr>Monthly Cash Flows</vt:lpstr>
      <vt:lpstr>Graphs</vt:lpstr>
      <vt:lpstr>Financial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arfeen</dc:creator>
  <cp:lastModifiedBy>Ahsan Sohail</cp:lastModifiedBy>
  <cp:lastPrinted>2023-05-31T13:34:33Z</cp:lastPrinted>
  <dcterms:created xsi:type="dcterms:W3CDTF">2016-01-04T11:20:53Z</dcterms:created>
  <dcterms:modified xsi:type="dcterms:W3CDTF">2025-02-06T14:55:28Z</dcterms:modified>
</cp:coreProperties>
</file>